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Questa_cartella_di_lavoro" hidePivotFieldList="1"/>
  <mc:AlternateContent xmlns:mc="http://schemas.openxmlformats.org/markup-compatibility/2006">
    <mc:Choice Requires="x15">
      <x15ac:absPath xmlns:x15ac="http://schemas.microsoft.com/office/spreadsheetml/2010/11/ac" url="H:\cavallermaggiore\performance\piao2026\"/>
    </mc:Choice>
  </mc:AlternateContent>
  <xr:revisionPtr revIDLastSave="0" documentId="13_ncr:1_{DD56E31F-A55D-4CC3-9B11-53E5CC2952D8}" xr6:coauthVersionLast="47" xr6:coauthVersionMax="47" xr10:uidLastSave="{00000000-0000-0000-0000-000000000000}"/>
  <workbookProtection workbookPassword="B9B0" lockStructure="1"/>
  <bookViews>
    <workbookView xWindow="-120" yWindow="-120" windowWidth="29040" windowHeight="15840" activeTab="3" xr2:uid="{00000000-000D-0000-FFFF-FFFF00000000}"/>
  </bookViews>
  <sheets>
    <sheet name="Indice Schede" sheetId="1" r:id="rId1"/>
    <sheet name="Prospetto Finale" sheetId="2" r:id="rId2"/>
    <sheet name="Misure riduzione del rischio" sheetId="59" r:id="rId3"/>
    <sheet name="1" sheetId="3" r:id="rId4"/>
    <sheet name="2" sheetId="4" r:id="rId5"/>
    <sheet name="3" sheetId="5" r:id="rId6"/>
    <sheet name="4" sheetId="6" r:id="rId7"/>
    <sheet name="5" sheetId="7" r:id="rId8"/>
    <sheet name="6" sheetId="8" r:id="rId9"/>
    <sheet name="7" sheetId="9" r:id="rId10"/>
    <sheet name="8" sheetId="10" r:id="rId11"/>
    <sheet name="9" sheetId="11" r:id="rId12"/>
    <sheet name="10" sheetId="12" r:id="rId13"/>
    <sheet name="11" sheetId="13" r:id="rId14"/>
    <sheet name="12" sheetId="14" r:id="rId15"/>
    <sheet name="13" sheetId="15" r:id="rId16"/>
    <sheet name="14" sheetId="16" r:id="rId17"/>
    <sheet name="15" sheetId="17" r:id="rId18"/>
    <sheet name="16" sheetId="18" r:id="rId19"/>
    <sheet name="17" sheetId="19" r:id="rId20"/>
    <sheet name="18" sheetId="20" r:id="rId21"/>
    <sheet name="19" sheetId="21" r:id="rId22"/>
    <sheet name="20" sheetId="22" r:id="rId23"/>
    <sheet name="21" sheetId="24" r:id="rId24"/>
    <sheet name="22" sheetId="25" r:id="rId25"/>
    <sheet name="23" sheetId="26" r:id="rId26"/>
    <sheet name="24" sheetId="27" r:id="rId27"/>
    <sheet name="25" sheetId="28" r:id="rId28"/>
    <sheet name="26" sheetId="29" r:id="rId29"/>
    <sheet name="27" sheetId="30" r:id="rId30"/>
    <sheet name="28" sheetId="31" r:id="rId31"/>
    <sheet name="29" sheetId="32" r:id="rId32"/>
    <sheet name="30" sheetId="34" r:id="rId33"/>
    <sheet name="31" sheetId="35" r:id="rId34"/>
    <sheet name="32" sheetId="36" r:id="rId35"/>
    <sheet name="33" sheetId="37" r:id="rId36"/>
    <sheet name="34" sheetId="38" r:id="rId37"/>
    <sheet name="35" sheetId="39" r:id="rId38"/>
    <sheet name="36" sheetId="40" r:id="rId39"/>
    <sheet name="37" sheetId="41" r:id="rId40"/>
    <sheet name="38" sheetId="42" r:id="rId41"/>
    <sheet name="39" sheetId="43" r:id="rId42"/>
    <sheet name="40" sheetId="44" r:id="rId43"/>
    <sheet name="41" sheetId="45" r:id="rId44"/>
    <sheet name="42" sheetId="46" r:id="rId45"/>
    <sheet name="43" sheetId="47" r:id="rId46"/>
    <sheet name="44" sheetId="48" r:id="rId47"/>
    <sheet name="45" sheetId="49" r:id="rId48"/>
    <sheet name="46" sheetId="50" r:id="rId49"/>
    <sheet name="47" sheetId="51" r:id="rId50"/>
    <sheet name="48" sheetId="52" r:id="rId51"/>
    <sheet name="49" sheetId="54" r:id="rId52"/>
    <sheet name="50" sheetId="55" r:id="rId53"/>
    <sheet name="51" sheetId="56" r:id="rId54"/>
    <sheet name="52" sheetId="57" r:id="rId55"/>
    <sheet name="53" sheetId="58" r:id="rId56"/>
  </sheets>
  <definedNames>
    <definedName name="_xlcn.WorksheetConnection_IndiceSchedeF11F581" hidden="1">'Indice Schede'!$G$12:$G$59</definedName>
    <definedName name="_xlcn.WorksheetConnection_IndiceSchedeN10R631" hidden="1">'Indice Schede'!$O$11:$S$64</definedName>
    <definedName name="_xlcn.WorksheetConnection_RISCHIO2.xlsxIndiceSchedeF10F581" hidden="1">'Indice Schede'!$G$11:$G$59</definedName>
    <definedName name="_xlnm.Print_Area" localSheetId="3">'1'!$A$1:$B$48</definedName>
    <definedName name="_xlnm.Print_Area" localSheetId="12">'10'!$A$1:$B$48</definedName>
    <definedName name="_xlnm.Print_Area" localSheetId="13">'11'!$A$1:$B$48</definedName>
    <definedName name="_xlnm.Print_Area" localSheetId="14">'12'!$A$1:$B$48</definedName>
    <definedName name="_xlnm.Print_Area" localSheetId="15">'13'!$A$1:$B$48</definedName>
    <definedName name="_xlnm.Print_Area" localSheetId="16">'14'!$A$1:$B$48</definedName>
    <definedName name="_xlnm.Print_Area" localSheetId="17">'15'!$A$1:$B$48</definedName>
    <definedName name="_xlnm.Print_Area" localSheetId="18">'16'!$A$1:$B$48</definedName>
    <definedName name="_xlnm.Print_Area" localSheetId="19">'17'!$A$1:$B$48</definedName>
    <definedName name="_xlnm.Print_Area" localSheetId="20">'18'!$A$1:$B$48</definedName>
    <definedName name="_xlnm.Print_Area" localSheetId="21">'19'!$A$1:$B$48</definedName>
    <definedName name="_xlnm.Print_Area" localSheetId="4">'2'!$A$1:$B$48</definedName>
    <definedName name="_xlnm.Print_Area" localSheetId="22">'20'!$A$1:$B$48</definedName>
    <definedName name="_xlnm.Print_Area" localSheetId="23">'21'!$A$1:$B$48</definedName>
    <definedName name="_xlnm.Print_Area" localSheetId="24">'22'!$A$1:$B$48</definedName>
    <definedName name="_xlnm.Print_Area" localSheetId="25">'23'!$A$1:$B$48</definedName>
    <definedName name="_xlnm.Print_Area" localSheetId="26">'24'!$A$1:$B$48</definedName>
    <definedName name="_xlnm.Print_Area" localSheetId="27">'25'!$A$1:$B$48</definedName>
    <definedName name="_xlnm.Print_Area" localSheetId="28">'26'!$A$1:$B$48</definedName>
    <definedName name="_xlnm.Print_Area" localSheetId="29">'27'!$A$1:$B$48</definedName>
    <definedName name="_xlnm.Print_Area" localSheetId="30">'28'!$A$1:$B$48</definedName>
    <definedName name="_xlnm.Print_Area" localSheetId="31">'29'!$A$1:$B$48</definedName>
    <definedName name="_xlnm.Print_Area" localSheetId="5">'3'!$A$1:$B$48</definedName>
    <definedName name="_xlnm.Print_Area" localSheetId="32">'30'!$A$1:$B$48</definedName>
    <definedName name="_xlnm.Print_Area" localSheetId="33">'31'!$A$1:$B$48</definedName>
    <definedName name="_xlnm.Print_Area" localSheetId="34">'32'!$A$1:$B$48</definedName>
    <definedName name="_xlnm.Print_Area" localSheetId="35">'33'!$A$1:$B$48</definedName>
    <definedName name="_xlnm.Print_Area" localSheetId="36">'34'!$A$1:$B$48</definedName>
    <definedName name="_xlnm.Print_Area" localSheetId="37">'35'!$A$1:$B$48</definedName>
    <definedName name="_xlnm.Print_Area" localSheetId="38">'36'!$A$1:$B$48</definedName>
    <definedName name="_xlnm.Print_Area" localSheetId="39">'37'!$A$1:$B$48</definedName>
    <definedName name="_xlnm.Print_Area" localSheetId="40">'38'!$A$1:$B$48</definedName>
    <definedName name="_xlnm.Print_Area" localSheetId="41">'39'!$A$1:$B$48</definedName>
    <definedName name="_xlnm.Print_Area" localSheetId="6">'4'!$A$1:$B$48</definedName>
    <definedName name="_xlnm.Print_Area" localSheetId="42">'40'!$A$1:$B$48</definedName>
    <definedName name="_xlnm.Print_Area" localSheetId="43">'41'!$A$1:$B$48</definedName>
    <definedName name="_xlnm.Print_Area" localSheetId="44">'42'!$A$1:$B$48</definedName>
    <definedName name="_xlnm.Print_Area" localSheetId="45">'43'!$A$1:$B$48</definedName>
    <definedName name="_xlnm.Print_Area" localSheetId="46">'44'!$A$1:$B$48</definedName>
    <definedName name="_xlnm.Print_Area" localSheetId="47">'45'!$A$1:$B$48</definedName>
    <definedName name="_xlnm.Print_Area" localSheetId="48">'46'!$A$1:$B$48</definedName>
    <definedName name="_xlnm.Print_Area" localSheetId="49">'47'!$A$1:$B$48</definedName>
    <definedName name="_xlnm.Print_Area" localSheetId="50">'48'!$A$1:$B$48</definedName>
    <definedName name="_xlnm.Print_Area" localSheetId="51">'49'!$A$1:$B$48</definedName>
    <definedName name="_xlnm.Print_Area" localSheetId="7">'5'!$A$1:$B$48</definedName>
    <definedName name="_xlnm.Print_Area" localSheetId="52">'50'!$A$1:$B$48</definedName>
    <definedName name="_xlnm.Print_Area" localSheetId="53">'51'!$A$1:$B$48</definedName>
    <definedName name="_xlnm.Print_Area" localSheetId="54">'52'!$A$1:$B$48</definedName>
    <definedName name="_xlnm.Print_Area" localSheetId="55">'53'!$A$1:$B$48</definedName>
    <definedName name="_xlnm.Print_Area" localSheetId="8">'6'!$A$1:$B$48</definedName>
    <definedName name="_xlnm.Print_Area" localSheetId="9">'7'!$A$1:$B$48</definedName>
    <definedName name="_xlnm.Print_Area" localSheetId="10">'8'!$A$1:$B$48</definedName>
    <definedName name="_xlnm.Print_Area" localSheetId="11">'9'!$A$1:$B$48</definedName>
    <definedName name="_xlnm.Print_Area" localSheetId="0">'Indice Schede'!$A$1:$F$31,'Indice Schede'!$B$32:$F$64</definedName>
    <definedName name="_xlnm.Print_Area" localSheetId="2">'Misure riduzione del rischio'!$A$1:$C$70</definedName>
    <definedName name="_xlnm.Print_Area" localSheetId="1">'Prospetto Finale'!$A$1:$F$75</definedName>
  </definedNames>
  <calcPr calcId="181029"/>
  <pivotCaches>
    <pivotCache cacheId="0" r:id="rId57"/>
    <pivotCache cacheId="6" r:id="rId58"/>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Indice Schede   F 10  F 58-8ddd3b55-e471-4162-a5cd-2b69d447873e" name="Indice Schede   F 10  F 58" connection="WorksheetConnection_RISCHIO2.xlsx!'Indice Schede'!$F$10:$F$58"/>
          <x15:modelTable id="Intervallo-f8e15a35-062e-4b2b-9627-7f6d5c76667f" name="Intervallo" connection="WorksheetConnection_Indice Schede!$F$11:$F$58"/>
          <x15:modelTable id="Intervallo1-becca46c-d094-4ace-b0cc-b1c30203dbb2" name="Intervallo1" connection="WorksheetConnection_Indice Schede!$N$10:$R$63"/>
        </x15:modelTables>
      </x15:dataModel>
    </ext>
  </extLst>
</workbook>
</file>

<file path=xl/calcChain.xml><?xml version="1.0" encoding="utf-8"?>
<calcChain xmlns="http://schemas.openxmlformats.org/spreadsheetml/2006/main">
  <c r="M12" i="1" l="1"/>
  <c r="D64" i="1" l="1"/>
  <c r="E64" i="1" s="1"/>
  <c r="C64" i="1"/>
  <c r="D63" i="1"/>
  <c r="C63" i="1"/>
  <c r="D62" i="1"/>
  <c r="E62" i="1" s="1"/>
  <c r="C62" i="1"/>
  <c r="D61" i="1"/>
  <c r="F61" i="1" s="1"/>
  <c r="C61" i="1"/>
  <c r="D60" i="1"/>
  <c r="E60" i="1" s="1"/>
  <c r="C60" i="1"/>
  <c r="D59" i="1"/>
  <c r="C59" i="1"/>
  <c r="D58" i="1"/>
  <c r="C58" i="1"/>
  <c r="D57" i="1"/>
  <c r="F57" i="1" s="1"/>
  <c r="C57" i="1"/>
  <c r="D56" i="1"/>
  <c r="C56" i="1"/>
  <c r="D55" i="1"/>
  <c r="C55" i="1"/>
  <c r="D54" i="1"/>
  <c r="C54" i="1"/>
  <c r="D53" i="1"/>
  <c r="F53" i="1" s="1"/>
  <c r="C53" i="1"/>
  <c r="D52" i="1"/>
  <c r="C52" i="1"/>
  <c r="D51" i="1"/>
  <c r="C51" i="1"/>
  <c r="D50" i="1"/>
  <c r="C50" i="1"/>
  <c r="D49" i="1"/>
  <c r="F49" i="1" s="1"/>
  <c r="C49" i="1"/>
  <c r="D48" i="1"/>
  <c r="C48" i="1"/>
  <c r="D47" i="1"/>
  <c r="C47" i="1"/>
  <c r="D46" i="1"/>
  <c r="C46" i="1"/>
  <c r="D45" i="1"/>
  <c r="F45" i="1" s="1"/>
  <c r="C45" i="1"/>
  <c r="D44" i="1"/>
  <c r="C44" i="1"/>
  <c r="D43" i="1"/>
  <c r="C43" i="1"/>
  <c r="D42" i="1"/>
  <c r="C42" i="1"/>
  <c r="D41" i="1"/>
  <c r="F41" i="1" s="1"/>
  <c r="C41" i="1"/>
  <c r="D40" i="1"/>
  <c r="C40" i="1"/>
  <c r="D39" i="1"/>
  <c r="C39" i="1"/>
  <c r="D38" i="1"/>
  <c r="F38" i="1" s="1"/>
  <c r="C38" i="1"/>
  <c r="D37" i="1"/>
  <c r="C37" i="1"/>
  <c r="D36" i="1"/>
  <c r="F36" i="1" s="1"/>
  <c r="C36" i="1"/>
  <c r="D35" i="1"/>
  <c r="C35" i="1"/>
  <c r="D34" i="1"/>
  <c r="F34" i="1" s="1"/>
  <c r="C34" i="1"/>
  <c r="D33" i="1"/>
  <c r="C33" i="1"/>
  <c r="D32" i="1"/>
  <c r="F32" i="1" s="1"/>
  <c r="C32" i="1"/>
  <c r="D31" i="1"/>
  <c r="C31" i="1"/>
  <c r="D30" i="1"/>
  <c r="F30" i="1" s="1"/>
  <c r="C30" i="1"/>
  <c r="D29" i="1"/>
  <c r="C29" i="1"/>
  <c r="D28" i="1"/>
  <c r="F28" i="1" s="1"/>
  <c r="C28" i="1"/>
  <c r="D27" i="1"/>
  <c r="C27" i="1"/>
  <c r="D26" i="1"/>
  <c r="F26" i="1" s="1"/>
  <c r="C26" i="1"/>
  <c r="D25" i="1"/>
  <c r="C25" i="1"/>
  <c r="D24" i="1"/>
  <c r="F24" i="1" s="1"/>
  <c r="C24" i="1"/>
  <c r="D23" i="1"/>
  <c r="C23" i="1"/>
  <c r="D22" i="1"/>
  <c r="F22" i="1" s="1"/>
  <c r="C22" i="1"/>
  <c r="D21" i="1"/>
  <c r="C21" i="1"/>
  <c r="D20" i="1"/>
  <c r="F20" i="1" s="1"/>
  <c r="C20" i="1"/>
  <c r="D19" i="1"/>
  <c r="C19" i="1"/>
  <c r="D18" i="1"/>
  <c r="F18" i="1" s="1"/>
  <c r="C18" i="1"/>
  <c r="D17" i="1"/>
  <c r="C17" i="1"/>
  <c r="D16" i="1"/>
  <c r="F16" i="1" s="1"/>
  <c r="C16" i="1"/>
  <c r="D15" i="1"/>
  <c r="C15" i="1"/>
  <c r="D14" i="1"/>
  <c r="F14" i="1" s="1"/>
  <c r="C14" i="1"/>
  <c r="D13" i="1"/>
  <c r="C13" i="1"/>
  <c r="D12" i="1"/>
  <c r="C12" i="1"/>
  <c r="B13" i="1" l="1"/>
  <c r="B19" i="1"/>
  <c r="B25" i="1"/>
  <c r="B27" i="1"/>
  <c r="B33" i="1"/>
  <c r="B39" i="1"/>
  <c r="B49" i="1"/>
  <c r="B53" i="1"/>
  <c r="B59" i="1"/>
  <c r="E63" i="1"/>
  <c r="H63" i="1" s="1"/>
  <c r="F17" i="1"/>
  <c r="F21" i="1"/>
  <c r="F25" i="1"/>
  <c r="F29" i="1"/>
  <c r="F33" i="1"/>
  <c r="F37" i="1"/>
  <c r="F42" i="1"/>
  <c r="F46" i="1"/>
  <c r="F50" i="1"/>
  <c r="F54" i="1"/>
  <c r="F58" i="1"/>
  <c r="F62" i="1"/>
  <c r="B17" i="1"/>
  <c r="B23" i="1"/>
  <c r="B31" i="1"/>
  <c r="B37" i="1"/>
  <c r="B43" i="1"/>
  <c r="B47" i="1"/>
  <c r="B51" i="1"/>
  <c r="B57" i="1"/>
  <c r="G61" i="1"/>
  <c r="B61" i="1"/>
  <c r="G12" i="1"/>
  <c r="B12" i="1"/>
  <c r="B14" i="1"/>
  <c r="B16" i="1"/>
  <c r="B18" i="1"/>
  <c r="B20" i="1"/>
  <c r="B22" i="1"/>
  <c r="B24" i="1"/>
  <c r="B26" i="1"/>
  <c r="B28" i="1"/>
  <c r="B30" i="1"/>
  <c r="B32" i="1"/>
  <c r="B34" i="1"/>
  <c r="B36" i="1"/>
  <c r="B38" i="1"/>
  <c r="B42" i="1"/>
  <c r="B44" i="1"/>
  <c r="B46" i="1"/>
  <c r="B48" i="1"/>
  <c r="B50" i="1"/>
  <c r="B52" i="1"/>
  <c r="B54" i="1"/>
  <c r="B56" i="1"/>
  <c r="B58" i="1"/>
  <c r="G60" i="1"/>
  <c r="B60" i="1"/>
  <c r="G62" i="1"/>
  <c r="B62" i="1"/>
  <c r="G64" i="1"/>
  <c r="B64" i="1"/>
  <c r="F43" i="1"/>
  <c r="F47" i="1"/>
  <c r="F51" i="1"/>
  <c r="F55" i="1"/>
  <c r="F59" i="1"/>
  <c r="F63" i="1"/>
  <c r="B15" i="1"/>
  <c r="B21" i="1"/>
  <c r="B29" i="1"/>
  <c r="B35" i="1"/>
  <c r="B41" i="1"/>
  <c r="B45" i="1"/>
  <c r="B55" i="1"/>
  <c r="G63" i="1"/>
  <c r="B63" i="1"/>
  <c r="M60" i="1"/>
  <c r="H60" i="1"/>
  <c r="H62" i="1"/>
  <c r="H64" i="1"/>
  <c r="E61" i="1"/>
  <c r="H61" i="1" s="1"/>
  <c r="F15" i="1"/>
  <c r="F19" i="1"/>
  <c r="F23" i="1"/>
  <c r="F27" i="1"/>
  <c r="F31" i="1"/>
  <c r="F35" i="1"/>
  <c r="F39" i="1"/>
  <c r="F44" i="1"/>
  <c r="F48" i="1"/>
  <c r="F52" i="1"/>
  <c r="F56" i="1"/>
  <c r="F60" i="1"/>
  <c r="F64" i="1"/>
  <c r="F13" i="1"/>
  <c r="B40" i="1"/>
  <c r="F40" i="1"/>
  <c r="F12" i="1"/>
  <c r="U62" i="1"/>
  <c r="V62" i="1" s="1"/>
  <c r="J62" i="1"/>
  <c r="I63" i="1"/>
  <c r="I60" i="1"/>
  <c r="R62" i="1"/>
  <c r="P64" i="1"/>
  <c r="I62" i="1"/>
  <c r="B39" i="58"/>
  <c r="B36" i="58"/>
  <c r="B33" i="58"/>
  <c r="B30" i="58"/>
  <c r="B23" i="58"/>
  <c r="B20" i="58"/>
  <c r="B17" i="58"/>
  <c r="B14" i="58"/>
  <c r="B11" i="58"/>
  <c r="B8" i="58"/>
  <c r="B39" i="57"/>
  <c r="B36" i="57"/>
  <c r="B33" i="57"/>
  <c r="B30" i="57"/>
  <c r="B23" i="57"/>
  <c r="B20" i="57"/>
  <c r="B17" i="57"/>
  <c r="B14" i="57"/>
  <c r="B11" i="57"/>
  <c r="B8" i="57"/>
  <c r="B39" i="56"/>
  <c r="B36" i="56"/>
  <c r="B33" i="56"/>
  <c r="B30" i="56"/>
  <c r="B23" i="56"/>
  <c r="B20" i="56"/>
  <c r="B17" i="56"/>
  <c r="B14" i="56"/>
  <c r="B11" i="56"/>
  <c r="B8" i="56"/>
  <c r="B39" i="55"/>
  <c r="B36" i="55"/>
  <c r="B33" i="55"/>
  <c r="B30" i="55"/>
  <c r="B23" i="55"/>
  <c r="B20" i="55"/>
  <c r="B17" i="55"/>
  <c r="B14" i="55"/>
  <c r="B11" i="55"/>
  <c r="B8" i="55"/>
  <c r="B39" i="54"/>
  <c r="B36" i="54"/>
  <c r="B33" i="54"/>
  <c r="B30" i="54"/>
  <c r="B23" i="54"/>
  <c r="B20" i="54"/>
  <c r="B17" i="54"/>
  <c r="B14" i="54"/>
  <c r="B11" i="54"/>
  <c r="B8" i="54"/>
  <c r="B40" i="55" l="1"/>
  <c r="O61" i="1"/>
  <c r="B44" i="56"/>
  <c r="B40" i="57"/>
  <c r="B44" i="55"/>
  <c r="B40" i="56"/>
  <c r="B44" i="57"/>
  <c r="B40" i="58"/>
  <c r="B44" i="58"/>
  <c r="U61" i="1"/>
  <c r="V61" i="1" s="1"/>
  <c r="O62" i="1"/>
  <c r="P62" i="1"/>
  <c r="Q62" i="1"/>
  <c r="S62" i="1"/>
  <c r="J60" i="1"/>
  <c r="I61" i="1"/>
  <c r="R61" i="1"/>
  <c r="R63" i="1"/>
  <c r="J61" i="1"/>
  <c r="S61" i="1"/>
  <c r="U60" i="1"/>
  <c r="V60" i="1" s="1"/>
  <c r="S60" i="1"/>
  <c r="P60" i="1"/>
  <c r="Q61" i="1"/>
  <c r="O64" i="1"/>
  <c r="U64" i="1"/>
  <c r="V64" i="1" s="1"/>
  <c r="Q64" i="1"/>
  <c r="M61" i="1"/>
  <c r="P61" i="1"/>
  <c r="S64" i="1"/>
  <c r="U63" i="1"/>
  <c r="V63" i="1" s="1"/>
  <c r="M14" i="1"/>
  <c r="G14" i="1" s="1"/>
  <c r="M62" i="1"/>
  <c r="M13" i="1"/>
  <c r="G13" i="1" s="1"/>
  <c r="M63" i="1"/>
  <c r="M64" i="1"/>
  <c r="J64" i="1"/>
  <c r="Q60" i="1"/>
  <c r="R60" i="1"/>
  <c r="O60" i="1"/>
  <c r="J63" i="1"/>
  <c r="Q63" i="1"/>
  <c r="R64" i="1"/>
  <c r="I64" i="1"/>
  <c r="P63" i="1"/>
  <c r="O63" i="1"/>
  <c r="S63" i="1"/>
  <c r="B2" i="58"/>
  <c r="B2" i="56"/>
  <c r="B2" i="57"/>
  <c r="B2" i="55"/>
  <c r="B2" i="54"/>
  <c r="B24" i="58"/>
  <c r="B24" i="57"/>
  <c r="B24" i="56"/>
  <c r="B24" i="55"/>
  <c r="B40" i="54"/>
  <c r="B44" i="54"/>
  <c r="B24" i="54"/>
  <c r="M16" i="1" l="1"/>
  <c r="G16" i="1" s="1"/>
  <c r="M15" i="1"/>
  <c r="G15" i="1" s="1"/>
  <c r="B39" i="52"/>
  <c r="B36" i="52"/>
  <c r="B33" i="52"/>
  <c r="B30" i="52"/>
  <c r="B23" i="52"/>
  <c r="B20" i="52"/>
  <c r="B17" i="52"/>
  <c r="B14" i="52"/>
  <c r="B11" i="52"/>
  <c r="B8" i="52"/>
  <c r="B39" i="51"/>
  <c r="B36" i="51"/>
  <c r="B33" i="51"/>
  <c r="B30" i="51"/>
  <c r="B23" i="51"/>
  <c r="B20" i="51"/>
  <c r="B17" i="51"/>
  <c r="B14" i="51"/>
  <c r="B11" i="51"/>
  <c r="B8" i="51"/>
  <c r="B39" i="50"/>
  <c r="B36" i="50"/>
  <c r="B33" i="50"/>
  <c r="B30" i="50"/>
  <c r="B23" i="50"/>
  <c r="B20" i="50"/>
  <c r="B17" i="50"/>
  <c r="B14" i="50"/>
  <c r="B11" i="50"/>
  <c r="B8" i="50"/>
  <c r="B39" i="49"/>
  <c r="B36" i="49"/>
  <c r="B33" i="49"/>
  <c r="B30" i="49"/>
  <c r="B23" i="49"/>
  <c r="B20" i="49"/>
  <c r="B17" i="49"/>
  <c r="B14" i="49"/>
  <c r="B11" i="49"/>
  <c r="B8" i="49"/>
  <c r="B39" i="48"/>
  <c r="B36" i="48"/>
  <c r="B33" i="48"/>
  <c r="B30" i="48"/>
  <c r="B23" i="48"/>
  <c r="B20" i="48"/>
  <c r="B17" i="48"/>
  <c r="B14" i="48"/>
  <c r="B11" i="48"/>
  <c r="B8" i="48"/>
  <c r="B39" i="47"/>
  <c r="B36" i="47"/>
  <c r="B33" i="47"/>
  <c r="B30" i="47"/>
  <c r="B23" i="47"/>
  <c r="B20" i="47"/>
  <c r="B17" i="47"/>
  <c r="B14" i="47"/>
  <c r="B11" i="47"/>
  <c r="B8" i="47"/>
  <c r="B39" i="46"/>
  <c r="B36" i="46"/>
  <c r="B33" i="46"/>
  <c r="B30" i="46"/>
  <c r="B23" i="46"/>
  <c r="B20" i="46"/>
  <c r="B17" i="46"/>
  <c r="B14" i="46"/>
  <c r="B11" i="46"/>
  <c r="B8" i="46"/>
  <c r="B39" i="45"/>
  <c r="B36" i="45"/>
  <c r="B33" i="45"/>
  <c r="B30" i="45"/>
  <c r="B23" i="45"/>
  <c r="B20" i="45"/>
  <c r="B17" i="45"/>
  <c r="B14" i="45"/>
  <c r="B11" i="45"/>
  <c r="B8" i="45"/>
  <c r="B39" i="44"/>
  <c r="B36" i="44"/>
  <c r="B33" i="44"/>
  <c r="B30" i="44"/>
  <c r="B23" i="44"/>
  <c r="B20" i="44"/>
  <c r="B17" i="44"/>
  <c r="B14" i="44"/>
  <c r="B11" i="44"/>
  <c r="B8" i="44"/>
  <c r="B39" i="43"/>
  <c r="B36" i="43"/>
  <c r="B33" i="43"/>
  <c r="B30" i="43"/>
  <c r="B23" i="43"/>
  <c r="B20" i="43"/>
  <c r="B17" i="43"/>
  <c r="B14" i="43"/>
  <c r="B11" i="43"/>
  <c r="B8" i="43"/>
  <c r="B39" i="42"/>
  <c r="B36" i="42"/>
  <c r="B33" i="42"/>
  <c r="B30" i="42"/>
  <c r="B23" i="42"/>
  <c r="B20" i="42"/>
  <c r="B17" i="42"/>
  <c r="B14" i="42"/>
  <c r="B11" i="42"/>
  <c r="B8" i="42"/>
  <c r="B39" i="41"/>
  <c r="B36" i="41"/>
  <c r="B33" i="41"/>
  <c r="B30" i="41"/>
  <c r="B23" i="41"/>
  <c r="B20" i="41"/>
  <c r="B17" i="41"/>
  <c r="B14" i="41"/>
  <c r="B11" i="41"/>
  <c r="B8" i="41"/>
  <c r="B39" i="40"/>
  <c r="B36" i="40"/>
  <c r="B33" i="40"/>
  <c r="B30" i="40"/>
  <c r="B23" i="40"/>
  <c r="B20" i="40"/>
  <c r="B17" i="40"/>
  <c r="B14" i="40"/>
  <c r="B11" i="40"/>
  <c r="B8" i="40"/>
  <c r="B39" i="39"/>
  <c r="B36" i="39"/>
  <c r="B33" i="39"/>
  <c r="B30" i="39"/>
  <c r="B23" i="39"/>
  <c r="B20" i="39"/>
  <c r="B17" i="39"/>
  <c r="B14" i="39"/>
  <c r="B11" i="39"/>
  <c r="B8" i="39"/>
  <c r="B39" i="38"/>
  <c r="B36" i="38"/>
  <c r="B33" i="38"/>
  <c r="B30" i="38"/>
  <c r="B23" i="38"/>
  <c r="B20" i="38"/>
  <c r="B17" i="38"/>
  <c r="B14" i="38"/>
  <c r="B11" i="38"/>
  <c r="B8" i="38"/>
  <c r="B39" i="37"/>
  <c r="B36" i="37"/>
  <c r="B33" i="37"/>
  <c r="B30" i="37"/>
  <c r="B23" i="37"/>
  <c r="B20" i="37"/>
  <c r="B17" i="37"/>
  <c r="B14" i="37"/>
  <c r="B11" i="37"/>
  <c r="B8" i="37"/>
  <c r="B39" i="36"/>
  <c r="B36" i="36"/>
  <c r="B33" i="36"/>
  <c r="B30" i="36"/>
  <c r="B23" i="36"/>
  <c r="B20" i="36"/>
  <c r="B17" i="36"/>
  <c r="B14" i="36"/>
  <c r="B11" i="36"/>
  <c r="B8" i="36"/>
  <c r="B39" i="35"/>
  <c r="B36" i="35"/>
  <c r="B33" i="35"/>
  <c r="B30" i="35"/>
  <c r="B23" i="35"/>
  <c r="B20" i="35"/>
  <c r="B17" i="35"/>
  <c r="B14" i="35"/>
  <c r="B11" i="35"/>
  <c r="B8" i="35"/>
  <c r="B39" i="34"/>
  <c r="B36" i="34"/>
  <c r="B33" i="34"/>
  <c r="B30" i="34"/>
  <c r="B23" i="34"/>
  <c r="B20" i="34"/>
  <c r="B17" i="34"/>
  <c r="B14" i="34"/>
  <c r="B11" i="34"/>
  <c r="B8" i="34"/>
  <c r="B39" i="32"/>
  <c r="B36" i="32"/>
  <c r="B33" i="32"/>
  <c r="B30" i="32"/>
  <c r="B23" i="32"/>
  <c r="B20" i="32"/>
  <c r="B17" i="32"/>
  <c r="B14" i="32"/>
  <c r="B11" i="32"/>
  <c r="B8" i="32"/>
  <c r="B39" i="31"/>
  <c r="B36" i="31"/>
  <c r="B33" i="31"/>
  <c r="B30" i="31"/>
  <c r="B23" i="31"/>
  <c r="B20" i="31"/>
  <c r="B17" i="31"/>
  <c r="B14" i="31"/>
  <c r="B11" i="31"/>
  <c r="B8" i="31"/>
  <c r="B39" i="30"/>
  <c r="B36" i="30"/>
  <c r="B33" i="30"/>
  <c r="B30" i="30"/>
  <c r="B23" i="30"/>
  <c r="B20" i="30"/>
  <c r="B17" i="30"/>
  <c r="B14" i="30"/>
  <c r="B11" i="30"/>
  <c r="B8" i="30"/>
  <c r="B39" i="29"/>
  <c r="B36" i="29"/>
  <c r="B33" i="29"/>
  <c r="B30" i="29"/>
  <c r="B23" i="29"/>
  <c r="B20" i="29"/>
  <c r="B17" i="29"/>
  <c r="B14" i="29"/>
  <c r="B11" i="29"/>
  <c r="B8" i="29"/>
  <c r="B39" i="28"/>
  <c r="B36" i="28"/>
  <c r="B33" i="28"/>
  <c r="B30" i="28"/>
  <c r="B23" i="28"/>
  <c r="B20" i="28"/>
  <c r="B17" i="28"/>
  <c r="B14" i="28"/>
  <c r="B11" i="28"/>
  <c r="B8" i="28"/>
  <c r="B39" i="27"/>
  <c r="B36" i="27"/>
  <c r="B33" i="27"/>
  <c r="B30" i="27"/>
  <c r="B23" i="27"/>
  <c r="B20" i="27"/>
  <c r="B17" i="27"/>
  <c r="B14" i="27"/>
  <c r="B11" i="27"/>
  <c r="B8" i="27"/>
  <c r="B39" i="26"/>
  <c r="B36" i="26"/>
  <c r="B33" i="26"/>
  <c r="B30" i="26"/>
  <c r="B23" i="26"/>
  <c r="B20" i="26"/>
  <c r="B17" i="26"/>
  <c r="B14" i="26"/>
  <c r="B11" i="26"/>
  <c r="B8" i="26"/>
  <c r="B39" i="25"/>
  <c r="B36" i="25"/>
  <c r="B33" i="25"/>
  <c r="B30" i="25"/>
  <c r="B23" i="25"/>
  <c r="B20" i="25"/>
  <c r="B17" i="25"/>
  <c r="B14" i="25"/>
  <c r="B11" i="25"/>
  <c r="B8" i="25"/>
  <c r="B39" i="24"/>
  <c r="B36" i="24"/>
  <c r="B33" i="24"/>
  <c r="B30" i="24"/>
  <c r="B23" i="24"/>
  <c r="B20" i="24"/>
  <c r="B17" i="24"/>
  <c r="B14" i="24"/>
  <c r="B11" i="24"/>
  <c r="B8" i="24"/>
  <c r="B39" i="22"/>
  <c r="B36" i="22"/>
  <c r="B33" i="22"/>
  <c r="B30" i="22"/>
  <c r="B23" i="22"/>
  <c r="B20" i="22"/>
  <c r="B17" i="22"/>
  <c r="B14" i="22"/>
  <c r="B11" i="22"/>
  <c r="B8" i="22"/>
  <c r="B39" i="21"/>
  <c r="B36" i="21"/>
  <c r="B33" i="21"/>
  <c r="B30" i="21"/>
  <c r="B23" i="21"/>
  <c r="B20" i="21"/>
  <c r="B17" i="21"/>
  <c r="B14" i="21"/>
  <c r="B11" i="21"/>
  <c r="B8" i="21"/>
  <c r="B39" i="20"/>
  <c r="B36" i="20"/>
  <c r="B33" i="20"/>
  <c r="B30" i="20"/>
  <c r="B23" i="20"/>
  <c r="B20" i="20"/>
  <c r="B17" i="20"/>
  <c r="B14" i="20"/>
  <c r="B11" i="20"/>
  <c r="B8" i="20"/>
  <c r="B39" i="19"/>
  <c r="B36" i="19"/>
  <c r="B33" i="19"/>
  <c r="B30" i="19"/>
  <c r="B23" i="19"/>
  <c r="B20" i="19"/>
  <c r="B17" i="19"/>
  <c r="B14" i="19"/>
  <c r="B11" i="19"/>
  <c r="B8" i="19"/>
  <c r="B39" i="18"/>
  <c r="B36" i="18"/>
  <c r="B33" i="18"/>
  <c r="B30" i="18"/>
  <c r="B23" i="18"/>
  <c r="B20" i="18"/>
  <c r="B17" i="18"/>
  <c r="B14" i="18"/>
  <c r="B11" i="18"/>
  <c r="B8" i="18"/>
  <c r="B39" i="17"/>
  <c r="B36" i="17"/>
  <c r="B33" i="17"/>
  <c r="B30" i="17"/>
  <c r="B23" i="17"/>
  <c r="B20" i="17"/>
  <c r="B17" i="17"/>
  <c r="B14" i="17"/>
  <c r="B11" i="17"/>
  <c r="B8" i="17"/>
  <c r="B39" i="16"/>
  <c r="B36" i="16"/>
  <c r="B33" i="16"/>
  <c r="B30" i="16"/>
  <c r="B23" i="16"/>
  <c r="B20" i="16"/>
  <c r="B17" i="16"/>
  <c r="B14" i="16"/>
  <c r="B11" i="16"/>
  <c r="B8" i="16"/>
  <c r="B39" i="15"/>
  <c r="B36" i="15"/>
  <c r="B33" i="15"/>
  <c r="B30" i="15"/>
  <c r="B23" i="15"/>
  <c r="B20" i="15"/>
  <c r="B17" i="15"/>
  <c r="B14" i="15"/>
  <c r="B11" i="15"/>
  <c r="B8" i="15"/>
  <c r="B39" i="14"/>
  <c r="B36" i="14"/>
  <c r="B33" i="14"/>
  <c r="B30" i="14"/>
  <c r="B23" i="14"/>
  <c r="B20" i="14"/>
  <c r="B17" i="14"/>
  <c r="B14" i="14"/>
  <c r="B11" i="14"/>
  <c r="B8" i="14"/>
  <c r="B39" i="13"/>
  <c r="B36" i="13"/>
  <c r="B33" i="13"/>
  <c r="B30" i="13"/>
  <c r="B23" i="13"/>
  <c r="B20" i="13"/>
  <c r="B17" i="13"/>
  <c r="B14" i="13"/>
  <c r="B11" i="13"/>
  <c r="B8" i="13"/>
  <c r="B39" i="12"/>
  <c r="B36" i="12"/>
  <c r="B33" i="12"/>
  <c r="B30" i="12"/>
  <c r="B23" i="12"/>
  <c r="B20" i="12"/>
  <c r="B17" i="12"/>
  <c r="B14" i="12"/>
  <c r="B11" i="12"/>
  <c r="B8" i="12"/>
  <c r="B39" i="11"/>
  <c r="B36" i="11"/>
  <c r="B33" i="11"/>
  <c r="B30" i="11"/>
  <c r="B23" i="11"/>
  <c r="B20" i="11"/>
  <c r="B17" i="11"/>
  <c r="B14" i="11"/>
  <c r="B11" i="11"/>
  <c r="B8" i="11"/>
  <c r="B39" i="10"/>
  <c r="B36" i="10"/>
  <c r="B33" i="10"/>
  <c r="B30" i="10"/>
  <c r="B23" i="10"/>
  <c r="B20" i="10"/>
  <c r="B17" i="10"/>
  <c r="B14" i="10"/>
  <c r="B11" i="10"/>
  <c r="B8" i="10"/>
  <c r="B39" i="9"/>
  <c r="B36" i="9"/>
  <c r="B33" i="9"/>
  <c r="B30" i="9"/>
  <c r="B23" i="9"/>
  <c r="B20" i="9"/>
  <c r="B17" i="9"/>
  <c r="B14" i="9"/>
  <c r="B11" i="9"/>
  <c r="B8" i="9"/>
  <c r="B39" i="8"/>
  <c r="B36" i="8"/>
  <c r="B33" i="8"/>
  <c r="B30" i="8"/>
  <c r="B23" i="8"/>
  <c r="B20" i="8"/>
  <c r="B17" i="8"/>
  <c r="B14" i="8"/>
  <c r="B11" i="8"/>
  <c r="B8" i="8"/>
  <c r="B39" i="7"/>
  <c r="B36" i="7"/>
  <c r="B33" i="7"/>
  <c r="B30" i="7"/>
  <c r="B23" i="7"/>
  <c r="B20" i="7"/>
  <c r="B17" i="7"/>
  <c r="B14" i="7"/>
  <c r="B11" i="7"/>
  <c r="B8" i="7"/>
  <c r="B24" i="15" l="1"/>
  <c r="B24" i="8"/>
  <c r="B40" i="9"/>
  <c r="B40" i="14"/>
  <c r="B40" i="18"/>
  <c r="B40" i="31"/>
  <c r="B40" i="40"/>
  <c r="B40" i="44"/>
  <c r="B40" i="26"/>
  <c r="B40" i="30"/>
  <c r="B40" i="35"/>
  <c r="B40" i="39"/>
  <c r="B40" i="47"/>
  <c r="B44" i="35"/>
  <c r="E42" i="1" s="1"/>
  <c r="B24" i="35"/>
  <c r="B40" i="11"/>
  <c r="B40" i="24"/>
  <c r="B40" i="28"/>
  <c r="B40" i="12"/>
  <c r="B40" i="16"/>
  <c r="B40" i="29"/>
  <c r="B40" i="38"/>
  <c r="B40" i="42"/>
  <c r="B40" i="46"/>
  <c r="B40" i="32"/>
  <c r="M17" i="1"/>
  <c r="G17" i="1" s="1"/>
  <c r="B40" i="52"/>
  <c r="B24" i="52"/>
  <c r="B40" i="51"/>
  <c r="B24" i="51"/>
  <c r="B40" i="50"/>
  <c r="B24" i="50"/>
  <c r="B44" i="50" s="1"/>
  <c r="E57" i="1" s="1"/>
  <c r="B40" i="49"/>
  <c r="B24" i="49"/>
  <c r="B40" i="48"/>
  <c r="B24" i="48"/>
  <c r="B24" i="47"/>
  <c r="B24" i="46"/>
  <c r="B40" i="45"/>
  <c r="B24" i="45"/>
  <c r="B44" i="45" s="1"/>
  <c r="E52" i="1" s="1"/>
  <c r="B24" i="44"/>
  <c r="B40" i="43"/>
  <c r="B24" i="43"/>
  <c r="B24" i="42"/>
  <c r="B44" i="42" s="1"/>
  <c r="E49" i="1" s="1"/>
  <c r="B40" i="41"/>
  <c r="B24" i="41"/>
  <c r="B24" i="40"/>
  <c r="B44" i="40" s="1"/>
  <c r="E47" i="1" s="1"/>
  <c r="B24" i="39"/>
  <c r="B44" i="39" s="1"/>
  <c r="E46" i="1" s="1"/>
  <c r="B24" i="38"/>
  <c r="B44" i="38" s="1"/>
  <c r="E45" i="1" s="1"/>
  <c r="B40" i="37"/>
  <c r="B24" i="37"/>
  <c r="B40" i="36"/>
  <c r="B44" i="36" s="1"/>
  <c r="E43" i="1" s="1"/>
  <c r="B24" i="36"/>
  <c r="B40" i="34"/>
  <c r="B24" i="34"/>
  <c r="B24" i="32"/>
  <c r="B44" i="32" s="1"/>
  <c r="E40" i="1" s="1"/>
  <c r="B24" i="31"/>
  <c r="B44" i="31" s="1"/>
  <c r="E39" i="1" s="1"/>
  <c r="B24" i="30"/>
  <c r="B44" i="30" s="1"/>
  <c r="E38" i="1" s="1"/>
  <c r="B24" i="29"/>
  <c r="B44" i="28"/>
  <c r="E36" i="1" s="1"/>
  <c r="B24" i="28"/>
  <c r="B40" i="27"/>
  <c r="B24" i="27"/>
  <c r="B24" i="26"/>
  <c r="B44" i="26" s="1"/>
  <c r="E34" i="1" s="1"/>
  <c r="B40" i="25"/>
  <c r="B24" i="25"/>
  <c r="B24" i="24"/>
  <c r="B44" i="24" s="1"/>
  <c r="E32" i="1" s="1"/>
  <c r="B40" i="22"/>
  <c r="B24" i="22"/>
  <c r="B40" i="21"/>
  <c r="B24" i="21"/>
  <c r="B40" i="20"/>
  <c r="B24" i="20"/>
  <c r="B40" i="19"/>
  <c r="B24" i="19"/>
  <c r="B24" i="18"/>
  <c r="B44" i="18" s="1"/>
  <c r="E27" i="1" s="1"/>
  <c r="B40" i="17"/>
  <c r="B24" i="17"/>
  <c r="B24" i="16"/>
  <c r="B40" i="15"/>
  <c r="B44" i="15" s="1"/>
  <c r="E24" i="1" s="1"/>
  <c r="B24" i="14"/>
  <c r="B40" i="13"/>
  <c r="B24" i="13"/>
  <c r="B24" i="12"/>
  <c r="B44" i="12" s="1"/>
  <c r="E21" i="1" s="1"/>
  <c r="B24" i="11"/>
  <c r="B40" i="10"/>
  <c r="B24" i="10"/>
  <c r="B44" i="9"/>
  <c r="E18" i="1" s="1"/>
  <c r="B24" i="9"/>
  <c r="B40" i="8"/>
  <c r="B44" i="8" s="1"/>
  <c r="E17" i="1" s="1"/>
  <c r="B40" i="7"/>
  <c r="B24" i="7"/>
  <c r="B39" i="6"/>
  <c r="B36" i="6"/>
  <c r="B33" i="6"/>
  <c r="B30" i="6"/>
  <c r="B23" i="6"/>
  <c r="B20" i="6"/>
  <c r="B17" i="6"/>
  <c r="B14" i="6"/>
  <c r="B11" i="6"/>
  <c r="B8" i="6"/>
  <c r="B39" i="5"/>
  <c r="B36" i="5"/>
  <c r="B33" i="5"/>
  <c r="B30" i="5"/>
  <c r="B23" i="5"/>
  <c r="B20" i="5"/>
  <c r="B17" i="5"/>
  <c r="B14" i="5"/>
  <c r="B11" i="5"/>
  <c r="B8" i="5"/>
  <c r="B39" i="4"/>
  <c r="B36" i="4"/>
  <c r="B33" i="4"/>
  <c r="B30" i="4"/>
  <c r="B23" i="4"/>
  <c r="B20" i="4"/>
  <c r="B17" i="4"/>
  <c r="B14" i="4"/>
  <c r="B11" i="4"/>
  <c r="B8" i="4"/>
  <c r="B44" i="52" l="1"/>
  <c r="E59" i="1" s="1"/>
  <c r="B44" i="13"/>
  <c r="E22" i="1" s="1"/>
  <c r="B44" i="19"/>
  <c r="E28" i="1" s="1"/>
  <c r="B44" i="21"/>
  <c r="E30" i="1" s="1"/>
  <c r="B44" i="27"/>
  <c r="E35" i="1" s="1"/>
  <c r="H35" i="1" s="1"/>
  <c r="B44" i="34"/>
  <c r="E41" i="1" s="1"/>
  <c r="B44" i="37"/>
  <c r="E44" i="1" s="1"/>
  <c r="H44" i="1" s="1"/>
  <c r="B44" i="43"/>
  <c r="E50" i="1" s="1"/>
  <c r="B44" i="17"/>
  <c r="E26" i="1" s="1"/>
  <c r="H26" i="1" s="1"/>
  <c r="B44" i="25"/>
  <c r="E33" i="1" s="1"/>
  <c r="B44" i="46"/>
  <c r="E53" i="1" s="1"/>
  <c r="H53" i="1" s="1"/>
  <c r="B44" i="14"/>
  <c r="E23" i="1" s="1"/>
  <c r="B44" i="44"/>
  <c r="E51" i="1" s="1"/>
  <c r="I51" i="1" s="1"/>
  <c r="B44" i="49"/>
  <c r="E56" i="1" s="1"/>
  <c r="B44" i="20"/>
  <c r="E29" i="1" s="1"/>
  <c r="J29" i="1" s="1"/>
  <c r="O29" i="1" s="1"/>
  <c r="B44" i="22"/>
  <c r="E31" i="1" s="1"/>
  <c r="B44" i="41"/>
  <c r="E48" i="1" s="1"/>
  <c r="J48" i="1" s="1"/>
  <c r="Q48" i="1" s="1"/>
  <c r="B44" i="51"/>
  <c r="E58" i="1" s="1"/>
  <c r="J58" i="1" s="1"/>
  <c r="O58" i="1" s="1"/>
  <c r="B44" i="16"/>
  <c r="E25" i="1" s="1"/>
  <c r="H25" i="1" s="1"/>
  <c r="H21" i="1"/>
  <c r="J21" i="1"/>
  <c r="S21" i="1" s="1"/>
  <c r="I21" i="1"/>
  <c r="I58" i="1"/>
  <c r="J49" i="1"/>
  <c r="Q49" i="1" s="1"/>
  <c r="H49" i="1"/>
  <c r="I49" i="1"/>
  <c r="H28" i="1"/>
  <c r="I28" i="1"/>
  <c r="J28" i="1"/>
  <c r="R28" i="1" s="1"/>
  <c r="H50" i="1"/>
  <c r="J50" i="1"/>
  <c r="P50" i="1" s="1"/>
  <c r="I50" i="1"/>
  <c r="I39" i="1"/>
  <c r="H39" i="1"/>
  <c r="J39" i="1"/>
  <c r="O39" i="1" s="1"/>
  <c r="I29" i="1"/>
  <c r="H45" i="1"/>
  <c r="J45" i="1"/>
  <c r="Q45" i="1" s="1"/>
  <c r="I45" i="1"/>
  <c r="H34" i="1"/>
  <c r="I34" i="1"/>
  <c r="J34" i="1"/>
  <c r="S34" i="1" s="1"/>
  <c r="I41" i="1"/>
  <c r="J41" i="1"/>
  <c r="Q41" i="1" s="1"/>
  <c r="H41" i="1"/>
  <c r="H24" i="1"/>
  <c r="I24" i="1"/>
  <c r="J24" i="1"/>
  <c r="Q24" i="1" s="1"/>
  <c r="J35" i="1"/>
  <c r="O35" i="1" s="1"/>
  <c r="H33" i="1"/>
  <c r="I33" i="1"/>
  <c r="J33" i="1"/>
  <c r="S33" i="1" s="1"/>
  <c r="I36" i="1"/>
  <c r="H36" i="1"/>
  <c r="J36" i="1"/>
  <c r="O36" i="1" s="1"/>
  <c r="I46" i="1"/>
  <c r="H46" i="1"/>
  <c r="J46" i="1"/>
  <c r="O46" i="1" s="1"/>
  <c r="B44" i="11"/>
  <c r="E20" i="1" s="1"/>
  <c r="B44" i="29"/>
  <c r="E37" i="1" s="1"/>
  <c r="H47" i="1"/>
  <c r="J47" i="1"/>
  <c r="S47" i="1" s="1"/>
  <c r="I47" i="1"/>
  <c r="J51" i="1"/>
  <c r="O51" i="1" s="1"/>
  <c r="H52" i="1"/>
  <c r="I52" i="1"/>
  <c r="J52" i="1"/>
  <c r="R52" i="1" s="1"/>
  <c r="J22" i="1"/>
  <c r="Q22" i="1" s="1"/>
  <c r="I22" i="1"/>
  <c r="H22" i="1"/>
  <c r="J27" i="1"/>
  <c r="O27" i="1" s="1"/>
  <c r="H27" i="1"/>
  <c r="I27" i="1"/>
  <c r="J44" i="1"/>
  <c r="S44" i="1" s="1"/>
  <c r="H57" i="1"/>
  <c r="J57" i="1"/>
  <c r="Q57" i="1" s="1"/>
  <c r="I57" i="1"/>
  <c r="H43" i="1"/>
  <c r="J43" i="1"/>
  <c r="Q43" i="1" s="1"/>
  <c r="I43" i="1"/>
  <c r="H59" i="1"/>
  <c r="J59" i="1"/>
  <c r="R59" i="1" s="1"/>
  <c r="I59" i="1"/>
  <c r="J30" i="1"/>
  <c r="Q30" i="1" s="1"/>
  <c r="I30" i="1"/>
  <c r="H30" i="1"/>
  <c r="O30" i="1"/>
  <c r="H31" i="1"/>
  <c r="I31" i="1"/>
  <c r="J31" i="1"/>
  <c r="Q31" i="1" s="1"/>
  <c r="I48" i="1"/>
  <c r="I42" i="1"/>
  <c r="H42" i="1"/>
  <c r="J42" i="1"/>
  <c r="P42" i="1" s="1"/>
  <c r="H23" i="1"/>
  <c r="I23" i="1"/>
  <c r="J23" i="1"/>
  <c r="R23" i="1" s="1"/>
  <c r="B44" i="47"/>
  <c r="E54" i="1" s="1"/>
  <c r="I38" i="1"/>
  <c r="H38" i="1"/>
  <c r="J38" i="1"/>
  <c r="P38" i="1" s="1"/>
  <c r="I56" i="1"/>
  <c r="H56" i="1"/>
  <c r="J56" i="1"/>
  <c r="S56" i="1" s="1"/>
  <c r="U17" i="1"/>
  <c r="V17" i="1" s="1"/>
  <c r="I17" i="1"/>
  <c r="H17" i="1"/>
  <c r="J17" i="1"/>
  <c r="P17" i="1" s="1"/>
  <c r="R17" i="1"/>
  <c r="H18" i="1"/>
  <c r="J18" i="1"/>
  <c r="I18" i="1"/>
  <c r="B44" i="10"/>
  <c r="E19" i="1" s="1"/>
  <c r="I32" i="1"/>
  <c r="H32" i="1"/>
  <c r="J32" i="1"/>
  <c r="R32" i="1" s="1"/>
  <c r="B44" i="48"/>
  <c r="E55" i="1" s="1"/>
  <c r="I40" i="1"/>
  <c r="H40" i="1"/>
  <c r="J40" i="1"/>
  <c r="P40" i="1" s="1"/>
  <c r="R40" i="1"/>
  <c r="M18" i="1"/>
  <c r="G18" i="1" s="1"/>
  <c r="B44" i="7"/>
  <c r="E16" i="1" s="1"/>
  <c r="B40" i="6"/>
  <c r="B24" i="6"/>
  <c r="B40" i="5"/>
  <c r="B24" i="5"/>
  <c r="B40" i="4"/>
  <c r="B24" i="4"/>
  <c r="B33" i="3"/>
  <c r="S27" i="1" l="1"/>
  <c r="R31" i="1"/>
  <c r="H48" i="1"/>
  <c r="O43" i="1"/>
  <c r="J26" i="1"/>
  <c r="R26" i="1" s="1"/>
  <c r="H51" i="1"/>
  <c r="O47" i="1"/>
  <c r="R33" i="1"/>
  <c r="I35" i="1"/>
  <c r="R34" i="1"/>
  <c r="S45" i="1"/>
  <c r="R43" i="1"/>
  <c r="I26" i="1"/>
  <c r="S40" i="1"/>
  <c r="Q42" i="1"/>
  <c r="R27" i="1"/>
  <c r="Q47" i="1"/>
  <c r="R22" i="1"/>
  <c r="B44" i="4"/>
  <c r="E13" i="1" s="1"/>
  <c r="I44" i="1"/>
  <c r="S22" i="1"/>
  <c r="R46" i="1"/>
  <c r="O33" i="1"/>
  <c r="P29" i="1"/>
  <c r="H29" i="1"/>
  <c r="I53" i="1"/>
  <c r="S43" i="1"/>
  <c r="Q46" i="1"/>
  <c r="S29" i="1"/>
  <c r="S39" i="1"/>
  <c r="R49" i="1"/>
  <c r="H58" i="1"/>
  <c r="J53" i="1"/>
  <c r="O53" i="1" s="1"/>
  <c r="Q51" i="1"/>
  <c r="S46" i="1"/>
  <c r="O49" i="1"/>
  <c r="B44" i="6"/>
  <c r="E15" i="1" s="1"/>
  <c r="S36" i="1"/>
  <c r="Q33" i="1"/>
  <c r="Q34" i="1"/>
  <c r="R36" i="1"/>
  <c r="R50" i="1"/>
  <c r="B44" i="5"/>
  <c r="E14" i="1" s="1"/>
  <c r="I14" i="1" s="1"/>
  <c r="Q23" i="1"/>
  <c r="S42" i="1"/>
  <c r="S48" i="1"/>
  <c r="Q44" i="1"/>
  <c r="O22" i="1"/>
  <c r="Q52" i="1"/>
  <c r="Q18" i="1"/>
  <c r="R48" i="1"/>
  <c r="O31" i="1"/>
  <c r="S30" i="1"/>
  <c r="O44" i="1"/>
  <c r="S52" i="1"/>
  <c r="R47" i="1"/>
  <c r="R39" i="1"/>
  <c r="O50" i="1"/>
  <c r="P39" i="1"/>
  <c r="S38" i="1"/>
  <c r="R35" i="1"/>
  <c r="P35" i="1"/>
  <c r="P32" i="1"/>
  <c r="O32" i="1"/>
  <c r="S32" i="1"/>
  <c r="O26" i="1"/>
  <c r="S26" i="1"/>
  <c r="I25" i="1"/>
  <c r="J25" i="1"/>
  <c r="S25" i="1" s="1"/>
  <c r="Q17" i="1"/>
  <c r="S17" i="1"/>
  <c r="O17" i="1"/>
  <c r="J14" i="1"/>
  <c r="O14" i="1" s="1"/>
  <c r="H14" i="1"/>
  <c r="H15" i="1"/>
  <c r="U15" i="1"/>
  <c r="V15" i="1" s="1"/>
  <c r="I15" i="1"/>
  <c r="J15" i="1"/>
  <c r="S15" i="1" s="1"/>
  <c r="U16" i="1"/>
  <c r="V16" i="1" s="1"/>
  <c r="J16" i="1"/>
  <c r="S16" i="1" s="1"/>
  <c r="H16" i="1"/>
  <c r="I16" i="1"/>
  <c r="O38" i="1"/>
  <c r="O23" i="1"/>
  <c r="R42" i="1"/>
  <c r="O48" i="1"/>
  <c r="P27" i="1"/>
  <c r="P52" i="1"/>
  <c r="R51" i="1"/>
  <c r="P36" i="1"/>
  <c r="R45" i="1"/>
  <c r="R29" i="1"/>
  <c r="S49" i="1"/>
  <c r="P21" i="1"/>
  <c r="H54" i="1"/>
  <c r="J54" i="1"/>
  <c r="S54" i="1" s="1"/>
  <c r="I54" i="1"/>
  <c r="H19" i="1"/>
  <c r="J19" i="1"/>
  <c r="Q19" i="1" s="1"/>
  <c r="I19" i="1"/>
  <c r="O56" i="1"/>
  <c r="O45" i="1"/>
  <c r="O21" i="1"/>
  <c r="H13" i="1"/>
  <c r="J13" i="1"/>
  <c r="S13" i="1" s="1"/>
  <c r="I13" i="1"/>
  <c r="U13" i="1"/>
  <c r="V13" i="1" s="1"/>
  <c r="H55" i="1"/>
  <c r="I55" i="1"/>
  <c r="J55" i="1"/>
  <c r="O55" i="1" s="1"/>
  <c r="O18" i="1"/>
  <c r="Q56" i="1"/>
  <c r="R38" i="1"/>
  <c r="S23" i="1"/>
  <c r="R57" i="1"/>
  <c r="R44" i="1"/>
  <c r="R41" i="1"/>
  <c r="R58" i="1"/>
  <c r="R21" i="1"/>
  <c r="R18" i="1"/>
  <c r="S59" i="1"/>
  <c r="O57" i="1"/>
  <c r="S24" i="1"/>
  <c r="S28" i="1"/>
  <c r="P58" i="1"/>
  <c r="S57" i="1"/>
  <c r="J37" i="1"/>
  <c r="R37" i="1" s="1"/>
  <c r="H37" i="1"/>
  <c r="I37" i="1"/>
  <c r="R24" i="1"/>
  <c r="P41" i="1"/>
  <c r="O28" i="1"/>
  <c r="S58" i="1"/>
  <c r="S18" i="1"/>
  <c r="O59" i="1"/>
  <c r="U18" i="1"/>
  <c r="V18" i="1" s="1"/>
  <c r="R56" i="1"/>
  <c r="S31" i="1"/>
  <c r="R30" i="1"/>
  <c r="Q59" i="1"/>
  <c r="S51" i="1"/>
  <c r="H20" i="1"/>
  <c r="J20" i="1"/>
  <c r="R20" i="1" s="1"/>
  <c r="I20" i="1"/>
  <c r="S35" i="1"/>
  <c r="O24" i="1"/>
  <c r="S41" i="1"/>
  <c r="O34" i="1"/>
  <c r="S50" i="1"/>
  <c r="O40" i="1"/>
  <c r="P18" i="1"/>
  <c r="M19" i="1"/>
  <c r="G19" i="1" s="1"/>
  <c r="B2" i="3"/>
  <c r="B39" i="3"/>
  <c r="B36" i="3"/>
  <c r="B30" i="3"/>
  <c r="B23" i="3"/>
  <c r="B20" i="3"/>
  <c r="B17" i="3"/>
  <c r="B14" i="3"/>
  <c r="B11" i="3"/>
  <c r="B8" i="3"/>
  <c r="U14" i="1" l="1"/>
  <c r="V14" i="1" s="1"/>
  <c r="R14" i="1"/>
  <c r="P13" i="1"/>
  <c r="Q13" i="1"/>
  <c r="S14" i="1"/>
  <c r="O13" i="1"/>
  <c r="P14" i="1"/>
  <c r="R13" i="1"/>
  <c r="R16" i="1"/>
  <c r="O20" i="1"/>
  <c r="S20" i="1"/>
  <c r="Q53" i="1"/>
  <c r="S53" i="1"/>
  <c r="P20" i="1"/>
  <c r="R53" i="1"/>
  <c r="Q14" i="1"/>
  <c r="S55" i="1"/>
  <c r="Q16" i="1"/>
  <c r="P16" i="1"/>
  <c r="O16" i="1"/>
  <c r="P37" i="1"/>
  <c r="S37" i="1"/>
  <c r="O37" i="1"/>
  <c r="O25" i="1"/>
  <c r="R25" i="1"/>
  <c r="O15" i="1"/>
  <c r="P15" i="1"/>
  <c r="R15" i="1"/>
  <c r="R55" i="1"/>
  <c r="O19" i="1"/>
  <c r="O54" i="1"/>
  <c r="S19" i="1"/>
  <c r="Q15" i="1"/>
  <c r="R19" i="1"/>
  <c r="R54" i="1"/>
  <c r="Q54" i="1"/>
  <c r="Q55" i="1"/>
  <c r="U19" i="1"/>
  <c r="V19" i="1" s="1"/>
  <c r="P19" i="1"/>
  <c r="M20" i="1"/>
  <c r="B2" i="5"/>
  <c r="B2" i="4"/>
  <c r="B24" i="3"/>
  <c r="B40" i="3"/>
  <c r="B44" i="3" s="1"/>
  <c r="E12" i="1" s="1"/>
  <c r="G20" i="1" l="1"/>
  <c r="Q20" i="1" s="1"/>
  <c r="U20" i="1"/>
  <c r="V20" i="1" s="1"/>
  <c r="H12" i="1"/>
  <c r="I12" i="1"/>
  <c r="J12" i="1"/>
  <c r="S12" i="1" s="1"/>
  <c r="U12" i="1"/>
  <c r="V12" i="1" s="1"/>
  <c r="M21" i="1"/>
  <c r="M22" i="1"/>
  <c r="B2" i="7"/>
  <c r="B2" i="6"/>
  <c r="P12" i="1" l="1"/>
  <c r="Q12" i="1"/>
  <c r="G22" i="1"/>
  <c r="P22" i="1" s="1"/>
  <c r="U22" i="1"/>
  <c r="V22" i="1" s="1"/>
  <c r="G21" i="1"/>
  <c r="Q21" i="1" s="1"/>
  <c r="U21" i="1"/>
  <c r="V21" i="1" s="1"/>
  <c r="R12" i="1"/>
  <c r="O12" i="1"/>
  <c r="M23" i="1"/>
  <c r="B2" i="8"/>
  <c r="B2" i="9"/>
  <c r="G23" i="1" l="1"/>
  <c r="P23" i="1" s="1"/>
  <c r="U23" i="1"/>
  <c r="V23" i="1" s="1"/>
  <c r="M24" i="1"/>
  <c r="B2" i="10"/>
  <c r="G24" i="1" l="1"/>
  <c r="P24" i="1" s="1"/>
  <c r="U24" i="1"/>
  <c r="V24" i="1" s="1"/>
  <c r="M25" i="1"/>
  <c r="B2" i="11"/>
  <c r="G25" i="1" l="1"/>
  <c r="Q25" i="1" s="1"/>
  <c r="U25" i="1"/>
  <c r="V25" i="1" s="1"/>
  <c r="M26" i="1"/>
  <c r="P25" i="1"/>
  <c r="B2" i="12"/>
  <c r="G26" i="1" l="1"/>
  <c r="Q26" i="1" s="1"/>
  <c r="U26" i="1"/>
  <c r="V26" i="1" s="1"/>
  <c r="P26" i="1"/>
  <c r="M27" i="1"/>
  <c r="B2" i="15"/>
  <c r="B2" i="13"/>
  <c r="B2" i="14"/>
  <c r="G27" i="1" l="1"/>
  <c r="Q27" i="1" s="1"/>
  <c r="U27" i="1"/>
  <c r="V27" i="1" s="1"/>
  <c r="M28" i="1"/>
  <c r="B2" i="16"/>
  <c r="G28" i="1" l="1"/>
  <c r="Q28" i="1" s="1"/>
  <c r="U28" i="1"/>
  <c r="V28" i="1" s="1"/>
  <c r="P28" i="1"/>
  <c r="M29" i="1"/>
  <c r="G29" i="1" s="1"/>
  <c r="B2" i="17"/>
  <c r="Q29" i="1" l="1"/>
  <c r="U29" i="1"/>
  <c r="V29" i="1" s="1"/>
  <c r="M30" i="1"/>
  <c r="B2" i="18"/>
  <c r="G30" i="1" l="1"/>
  <c r="P30" i="1" s="1"/>
  <c r="U30" i="1"/>
  <c r="V30" i="1" s="1"/>
  <c r="M31" i="1"/>
  <c r="B2" i="19"/>
  <c r="G31" i="1" l="1"/>
  <c r="U31" i="1"/>
  <c r="V31" i="1" s="1"/>
  <c r="P31" i="1"/>
  <c r="M32" i="1"/>
  <c r="B2" i="20"/>
  <c r="G32" i="1" l="1"/>
  <c r="U32" i="1"/>
  <c r="V32" i="1" s="1"/>
  <c r="M33" i="1"/>
  <c r="Q32" i="1"/>
  <c r="B2" i="21"/>
  <c r="G33" i="1" l="1"/>
  <c r="U33" i="1"/>
  <c r="V33" i="1" s="1"/>
  <c r="M34" i="1"/>
  <c r="G34" i="1" s="1"/>
  <c r="P33" i="1"/>
  <c r="B2" i="22"/>
  <c r="U34" i="1" l="1"/>
  <c r="V34" i="1" s="1"/>
  <c r="M35" i="1"/>
  <c r="P34" i="1"/>
  <c r="B2" i="24"/>
  <c r="G35" i="1" l="1"/>
  <c r="U35" i="1"/>
  <c r="V35" i="1" s="1"/>
  <c r="M36" i="1"/>
  <c r="Q35" i="1"/>
  <c r="B2" i="25"/>
  <c r="G36" i="1" l="1"/>
  <c r="U36" i="1"/>
  <c r="V36" i="1" s="1"/>
  <c r="M37" i="1"/>
  <c r="Q36" i="1"/>
  <c r="B2" i="26"/>
  <c r="G37" i="1" l="1"/>
  <c r="Q37" i="1" s="1"/>
  <c r="U37" i="1"/>
  <c r="V37" i="1" s="1"/>
  <c r="M38" i="1"/>
  <c r="B2" i="27"/>
  <c r="G38" i="1" l="1"/>
  <c r="U38" i="1"/>
  <c r="V38" i="1" s="1"/>
  <c r="M39" i="1"/>
  <c r="Q38" i="1"/>
  <c r="B2" i="28"/>
  <c r="G39" i="1" l="1"/>
  <c r="U39" i="1"/>
  <c r="V39" i="1" s="1"/>
  <c r="M40" i="1"/>
  <c r="Q39" i="1"/>
  <c r="B2" i="29"/>
  <c r="G40" i="1" l="1"/>
  <c r="U40" i="1"/>
  <c r="V40" i="1" s="1"/>
  <c r="M41" i="1"/>
  <c r="Q40" i="1"/>
  <c r="B2" i="30"/>
  <c r="G41" i="1" l="1"/>
  <c r="O41" i="1" s="1"/>
  <c r="U41" i="1"/>
  <c r="V41" i="1" s="1"/>
  <c r="M42" i="1"/>
  <c r="B2" i="31"/>
  <c r="G42" i="1" l="1"/>
  <c r="O42" i="1" s="1"/>
  <c r="U42" i="1"/>
  <c r="V42" i="1" s="1"/>
  <c r="M43" i="1"/>
  <c r="B2" i="32"/>
  <c r="G43" i="1" l="1"/>
  <c r="P43" i="1" s="1"/>
  <c r="U43" i="1"/>
  <c r="V43" i="1" s="1"/>
  <c r="M44" i="1"/>
  <c r="G44" i="1" s="1"/>
  <c r="B2" i="34"/>
  <c r="U44" i="1" l="1"/>
  <c r="V44" i="1" s="1"/>
  <c r="M45" i="1"/>
  <c r="P44" i="1"/>
  <c r="B2" i="35"/>
  <c r="G45" i="1" l="1"/>
  <c r="P45" i="1" s="1"/>
  <c r="U45" i="1"/>
  <c r="V45" i="1" s="1"/>
  <c r="M46" i="1"/>
  <c r="B2" i="36"/>
  <c r="G46" i="1" l="1"/>
  <c r="U46" i="1"/>
  <c r="V46" i="1" s="1"/>
  <c r="M47" i="1"/>
  <c r="P46" i="1"/>
  <c r="B2" i="37"/>
  <c r="G47" i="1" l="1"/>
  <c r="U47" i="1"/>
  <c r="V47" i="1" s="1"/>
  <c r="M48" i="1"/>
  <c r="P47" i="1"/>
  <c r="B2" i="38"/>
  <c r="G48" i="1" l="1"/>
  <c r="P48" i="1" s="1"/>
  <c r="U48" i="1"/>
  <c r="V48" i="1" s="1"/>
  <c r="M49" i="1"/>
  <c r="B2" i="39"/>
  <c r="G49" i="1" l="1"/>
  <c r="U49" i="1"/>
  <c r="V49" i="1" s="1"/>
  <c r="M50" i="1"/>
  <c r="P49" i="1"/>
  <c r="B2" i="40"/>
  <c r="G50" i="1" l="1"/>
  <c r="U50" i="1"/>
  <c r="V50" i="1" s="1"/>
  <c r="M51" i="1"/>
  <c r="Q50" i="1"/>
  <c r="B2" i="41"/>
  <c r="G51" i="1" l="1"/>
  <c r="U51" i="1"/>
  <c r="V51" i="1" s="1"/>
  <c r="M52" i="1"/>
  <c r="P51" i="1"/>
  <c r="B2" i="42"/>
  <c r="G52" i="1" l="1"/>
  <c r="O52" i="1" s="1"/>
  <c r="U52" i="1"/>
  <c r="V52" i="1" s="1"/>
  <c r="M53" i="1"/>
  <c r="B2" i="43"/>
  <c r="G53" i="1" l="1"/>
  <c r="P53" i="1" s="1"/>
  <c r="U53" i="1"/>
  <c r="V53" i="1" s="1"/>
  <c r="M54" i="1"/>
  <c r="B2" i="44"/>
  <c r="G54" i="1" l="1"/>
  <c r="P54" i="1" s="1"/>
  <c r="U54" i="1"/>
  <c r="V54" i="1" s="1"/>
  <c r="M55" i="1"/>
  <c r="B2" i="45"/>
  <c r="G55" i="1" l="1"/>
  <c r="U55" i="1"/>
  <c r="V55" i="1" s="1"/>
  <c r="M56" i="1"/>
  <c r="P55" i="1"/>
  <c r="B2" i="46"/>
  <c r="G56" i="1" l="1"/>
  <c r="P56" i="1" s="1"/>
  <c r="U56" i="1"/>
  <c r="V56" i="1" s="1"/>
  <c r="M57" i="1"/>
  <c r="B2" i="47"/>
  <c r="G57" i="1" l="1"/>
  <c r="P57" i="1" s="1"/>
  <c r="U57" i="1"/>
  <c r="V57" i="1" s="1"/>
  <c r="M58" i="1"/>
  <c r="G58" i="1" s="1"/>
  <c r="B2" i="48"/>
  <c r="U58" i="1" l="1"/>
  <c r="V58" i="1" s="1"/>
  <c r="M59" i="1"/>
  <c r="Q58" i="1"/>
  <c r="B2" i="49"/>
  <c r="G59" i="1" l="1"/>
  <c r="U59" i="1"/>
  <c r="V59" i="1" s="1"/>
  <c r="P59" i="1"/>
  <c r="B2" i="50"/>
  <c r="B2" i="52" l="1"/>
  <c r="B2" i="5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ello di dati"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Indice Schede!$F$11:$F$58" type="102" refreshedVersion="5" minRefreshableVersion="5">
    <extLst>
      <ext xmlns:x15="http://schemas.microsoft.com/office/spreadsheetml/2010/11/main" uri="{DE250136-89BD-433C-8126-D09CA5730AF9}">
        <x15:connection id="Intervallo-f8e15a35-062e-4b2b-9627-7f6d5c76667f" autoDelete="1">
          <x15:rangePr sourceName="_xlcn.WorksheetConnection_IndiceSchedeF11F581"/>
        </x15:connection>
      </ext>
    </extLst>
  </connection>
  <connection id="3" xr16:uid="{00000000-0015-0000-FFFF-FFFF02000000}" name="WorksheetConnection_Indice Schede!$N$10:$R$63" type="102" refreshedVersion="5" minRefreshableVersion="5">
    <extLst>
      <ext xmlns:x15="http://schemas.microsoft.com/office/spreadsheetml/2010/11/main" uri="{DE250136-89BD-433C-8126-D09CA5730AF9}">
        <x15:connection id="Intervallo1-becca46c-d094-4ace-b0cc-b1c30203dbb2" autoDelete="1">
          <x15:rangePr sourceName="_xlcn.WorksheetConnection_IndiceSchedeN10R631"/>
        </x15:connection>
      </ext>
    </extLst>
  </connection>
  <connection id="4" xr16:uid="{00000000-0015-0000-FFFF-FFFF03000000}" name="WorksheetConnection_RISCHIO2.xlsx!'Indice Schede'!$F$10:$F$58" type="102" refreshedVersion="5" minRefreshableVersion="5">
    <extLst>
      <ext xmlns:x15="http://schemas.microsoft.com/office/spreadsheetml/2010/11/main" uri="{DE250136-89BD-433C-8126-D09CA5730AF9}">
        <x15:connection id="Indice Schede   F 10  F 58-8ddd3b55-e471-4162-a5cd-2b69d447873e" autoDelete="1">
          <x15:rangePr sourceName="_xlcn.WorksheetConnection_RISCHIO2.xlsxIndiceSchedeF10F581"/>
        </x15:connection>
      </ext>
    </extLst>
  </connection>
</connections>
</file>

<file path=xl/sharedStrings.xml><?xml version="1.0" encoding="utf-8"?>
<sst xmlns="http://schemas.openxmlformats.org/spreadsheetml/2006/main" count="6170" uniqueCount="255">
  <si>
    <t>Num. scheda</t>
  </si>
  <si>
    <t>Procedimento o sottoprocedimento a rischio</t>
  </si>
  <si>
    <t xml:space="preserve">Concorso per la progressione in carriera del personale </t>
  </si>
  <si>
    <t xml:space="preserve">Selezione per l'affidamento di un incarico professionale </t>
  </si>
  <si>
    <t>Affidamento mediante procedura aperta (o ristretta) di lavori, servizi, forniture</t>
  </si>
  <si>
    <t>Affidamento diretto di lavori, servizi o forniture</t>
  </si>
  <si>
    <t>Permesso di costruire in aree assoggettate ad autorizzazione paesaggistica</t>
  </si>
  <si>
    <t>Provvedimenti di pianificazione urbanistica generale</t>
  </si>
  <si>
    <t>Provvedimenti di pianificazione urbanistica attuativa</t>
  </si>
  <si>
    <t xml:space="preserve">Levata dei protesti </t>
  </si>
  <si>
    <t>Gestione delle sanzioni per violazione del CDS</t>
  </si>
  <si>
    <t>Accertamenti e verifiche dei tributi locali</t>
  </si>
  <si>
    <t>Accertamenti con adesione dei tributi locali</t>
  </si>
  <si>
    <t>Accertamenti e controlli sugli abusi edilizi</t>
  </si>
  <si>
    <t>Incentivi economici al personale (produttività e retribuzioni di risultato)</t>
  </si>
  <si>
    <t>Autorizzazione all’occupazione del suolo pubblico</t>
  </si>
  <si>
    <t>Documenti di identità</t>
  </si>
  <si>
    <t>Servizi per minori e famiglie</t>
  </si>
  <si>
    <t>Servizi assistenziali e socio-sanitari per anziani</t>
  </si>
  <si>
    <t>Servizi per disabili</t>
  </si>
  <si>
    <t>Servizi per adulti in difficoltà</t>
  </si>
  <si>
    <t>Servizi di integrazione dei cittadini stranieri</t>
  </si>
  <si>
    <t>Raccolta e smaltimento rifiuti</t>
  </si>
  <si>
    <t>Gestione delle sepolture e dei loculi</t>
  </si>
  <si>
    <t>Gestione delle tombe di famiglia</t>
  </si>
  <si>
    <t>Rilascio di patrocini</t>
  </si>
  <si>
    <t>Gestione dei procedimenti di segnalazione e reclamo</t>
  </si>
  <si>
    <t>Gestione della leva</t>
  </si>
  <si>
    <t>Gestione dell'elettorato</t>
  </si>
  <si>
    <t>Gestione degli alloggi pubblici</t>
  </si>
  <si>
    <t>Vigilanza sulla circolazione e la sosta</t>
  </si>
  <si>
    <t>Affidamenti in house</t>
  </si>
  <si>
    <t>Controlli sull'uso del territorio</t>
  </si>
  <si>
    <t>In relazione all'assegnazione dei punteggi sul rischio,​ gli stessi rappresentano valori adatti ad un comune che non ha avuto al momento alcun episodio corruttivo, si è​ quindi ​scelto di mantenere un punteggio standard.</t>
  </si>
  <si>
    <t>Indice schede per la valutazione del rischio</t>
  </si>
  <si>
    <t>Alla fine della lavorazione, è possibile stampare il prospetto finale, da allegare alla deliberazione comunale e al Piano Triennale per la Prevenzione della Corruzione e per la Trasparenza.</t>
  </si>
  <si>
    <t>SI</t>
  </si>
  <si>
    <t>NO</t>
  </si>
  <si>
    <t>Concorso per l'assunzione di personale</t>
  </si>
  <si>
    <t>1. Valutazione della probabilità</t>
  </si>
  <si>
    <t xml:space="preserve">Criteri </t>
  </si>
  <si>
    <t xml:space="preserve">Punteggi </t>
  </si>
  <si>
    <t>Criterio 1: discrezionalità</t>
  </si>
  <si>
    <t>Il processo è discrezionale?</t>
  </si>
  <si>
    <t>No, è del tutto vincolato = 1</t>
  </si>
  <si>
    <t>È parzialmente vincolato dalla legge e da atti amministrativi (regolamenti, direttive, circolari) = 2</t>
  </si>
  <si>
    <t>È parzialmente vincolato solo dalla legge = 3</t>
  </si>
  <si>
    <t>È parzialmente vincolato solo da atti amministrativi (regolamenti, direttive, circolari) = 4</t>
  </si>
  <si>
    <t>È altamente discrezionale = 5</t>
  </si>
  <si>
    <t xml:space="preserve">punteggio assegnato </t>
  </si>
  <si>
    <t>Criterio 2: rilevanza esterna</t>
  </si>
  <si>
    <t>Il processo produce effetti diretti all'esterno dell'amministrazione di riferimento ?</t>
  </si>
  <si>
    <t>No, ha come destinatario finale un ufficio interno = 2</t>
  </si>
  <si>
    <t>Si, il risultato del processo è rivolto direttamente ad utenti esterni = 5</t>
  </si>
  <si>
    <t>Criterio 3: complessità del processo</t>
  </si>
  <si>
    <t>Si tratta di un processo complesso che comporta il coinvolgimento di più amministrazioni (esclusi i controlli) in fasi successive per il conseguimento del risultato?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</si>
  <si>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</si>
  <si>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</si>
  <si>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</si>
  <si>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</si>
  <si>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</si>
  <si>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</si>
  <si>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</si>
  <si>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</si>
  <si>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Criterio 5: frazionabilità del processo</t>
  </si>
  <si>
    <t>No = 1</t>
  </si>
  <si>
    <t>Si = 5</t>
  </si>
  <si>
    <t>Criterio 6: controlli</t>
  </si>
  <si>
    <t>Anche sulla base dell'esperienza pregressa, il tipo di controllo applicato sul processo è adeguato a neutralizzare il rischio?</t>
  </si>
  <si>
    <t>Si, costituisce un efficace strumento di neutralizzazione = 1</t>
  </si>
  <si>
    <t>Si, è molto efficace = 2</t>
  </si>
  <si>
    <t>Si, per una percentuale approssimativa del 50% = 3</t>
  </si>
  <si>
    <t>Si, ma in minima parte = 4</t>
  </si>
  <si>
    <t>No, il rischio rimane indifferente = 5</t>
  </si>
  <si>
    <t>Valore stimato della probabilità</t>
  </si>
  <si>
    <t>0 = nessuna probabilità; 1 = improbabile; 2 = poco probabile; 3 = probabile; 4 = molto probabile; 5 = altamente probabile.</t>
  </si>
  <si>
    <t>-</t>
  </si>
  <si>
    <t>Seleziona da elenco:</t>
  </si>
  <si>
    <t>Il risultato finale del processo può essere raggiunto anche effettuando una pluralità di operazioni di entità economica ridotta che, considerate complessivamente, alla fine assicurano lo stesso risultato?</t>
  </si>
  <si>
    <t>Scheda</t>
  </si>
  <si>
    <t>Processo valutato?</t>
  </si>
  <si>
    <t>Torna all'indice</t>
  </si>
  <si>
    <t>Indice dei processi sottoposti a valutazione rischio 
(LINK ALLE SCHEDE)</t>
  </si>
  <si>
    <r>
      <t xml:space="preserve">Ogni scheda si compone di tre parti, la prima di </t>
    </r>
    <r>
      <rPr>
        <b/>
        <u/>
        <sz val="12"/>
        <color theme="1"/>
        <rFont val="Arial"/>
        <family val="2"/>
      </rPr>
      <t>valutazione delle probabilità</t>
    </r>
    <r>
      <rPr>
        <sz val="12"/>
        <color theme="1"/>
        <rFont val="Arial"/>
        <family val="2"/>
      </rPr>
      <t xml:space="preserve">, la seconda con la </t>
    </r>
    <r>
      <rPr>
        <b/>
        <u/>
        <sz val="12"/>
        <color theme="1"/>
        <rFont val="Arial"/>
        <family val="2"/>
      </rPr>
      <t>valutazione dell’impatto</t>
    </r>
    <r>
      <rPr>
        <sz val="12"/>
        <color theme="1"/>
        <rFont val="Arial"/>
        <family val="2"/>
      </rPr>
      <t xml:space="preserve"> e la terza con la </t>
    </r>
    <r>
      <rPr>
        <b/>
        <u/>
        <sz val="12"/>
        <color theme="1"/>
        <rFont val="Arial"/>
        <family val="2"/>
      </rPr>
      <t>valutazione complessiva del rischio</t>
    </r>
  </si>
  <si>
    <t>2. Valutazione dell'impatto</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</si>
  <si>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</si>
  <si>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</si>
  <si>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</si>
  <si>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</si>
  <si>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</si>
  <si>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</si>
  <si>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</si>
  <si>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</si>
  <si>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</si>
  <si>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</si>
  <si>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</si>
  <si>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</si>
  <si>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</si>
  <si>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</si>
  <si>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Valore stimato dell'impatto</t>
  </si>
  <si>
    <t>0 = nessun impatto; 1 = marginale; 2 = minore; 3 = soglia; 4 = serio; 5 = superiore</t>
  </si>
  <si>
    <t>3. Valutazione complessiva del rischio</t>
  </si>
  <si>
    <t>Fino a circa il 20% = 1</t>
  </si>
  <si>
    <t>Fino a circa il 40% = 2</t>
  </si>
  <si>
    <t>Fino a circa il 60% = 3</t>
  </si>
  <si>
    <t>Fino a circa lo 80% = 4</t>
  </si>
  <si>
    <t>Fino a circa il 100% = 5</t>
  </si>
  <si>
    <t>Processo valutato</t>
  </si>
  <si>
    <t>Controllo compilazione</t>
  </si>
  <si>
    <t>A livello di dirigente di ufficio non generale, ovvero posizione apicale o posizione organizzativa = 3</t>
  </si>
  <si>
    <t>A livello di addetto = 1</t>
  </si>
  <si>
    <t>A livello di collaboratore o funzionario = 2</t>
  </si>
  <si>
    <t>A livello di dirigente d'ufficio generale = 4</t>
  </si>
  <si>
    <t>A livello di capo dipartimento/segretario generale = 5</t>
  </si>
  <si>
    <t xml:space="preserve">Valutazione complessiva del rischio = probabilità * impatto </t>
  </si>
  <si>
    <t>Probabilità</t>
  </si>
  <si>
    <t>Impatto</t>
  </si>
  <si>
    <t>Rischio</t>
  </si>
  <si>
    <t>Valutare i punteggi proposti inserendo​, dove necessario, le eventuali variazioni: per accedere alla compilazione delle schede, cliccare sul singolo procedimento.</t>
  </si>
  <si>
    <t>4. Misure specifiche da adottare nel triennio per ridurre ulteriormente il rischio</t>
  </si>
  <si>
    <t>Permesso di costruire</t>
  </si>
  <si>
    <t xml:space="preserve">Concessione di sovvenzioni, contributi, sussidi, ausili finanziari, nonché attribuzione di vantaggi economici di qualunque genere </t>
  </si>
  <si>
    <t>Gestione ordinaria delle entrate di bilancio</t>
  </si>
  <si>
    <t>Gestione ordinaria delle spese di bilancio</t>
  </si>
  <si>
    <t>Autorizzazioni ex artt. 68 e 69 del TULPS (spettacoli anche viaggianti, pubblici intrattenimenti, feste da ballo, esposizioni, gare)</t>
  </si>
  <si>
    <t>Permesso di costruire convenzionato</t>
  </si>
  <si>
    <t>Pratiche anagrafiche</t>
  </si>
  <si>
    <t>Gestione del protocollo</t>
  </si>
  <si>
    <t>Gestione dell'archivio</t>
  </si>
  <si>
    <t>Organizzazione eventi</t>
  </si>
  <si>
    <t>Gare ad evidenza pubblica di vendita di beni</t>
  </si>
  <si>
    <t>Funzionamento degli organi collegiali</t>
  </si>
  <si>
    <t>Formazione di determinazioni, ordinanze, decreti ed altri atti amministrativi</t>
  </si>
  <si>
    <t>Designazione dei rappresentanti dell'ente presso enti, società, fondazioni</t>
  </si>
  <si>
    <t>Gestione del diritto allo studio</t>
  </si>
  <si>
    <t>Avvertenza metodologica</t>
  </si>
  <si>
    <t>Le presenti schede sono state predisposte in funzione del documento principale a cui si riferiscono.</t>
  </si>
  <si>
    <r>
      <t xml:space="preserve">In tale documento </t>
    </r>
    <r>
      <rPr>
        <b/>
        <u/>
        <sz val="10"/>
        <color theme="1"/>
        <rFont val="Arial"/>
        <family val="2"/>
      </rPr>
      <t>sono indicate le premesse</t>
    </r>
    <r>
      <rPr>
        <sz val="10"/>
        <color theme="1"/>
        <rFont val="Arial"/>
        <family val="2"/>
      </rPr>
      <t xml:space="preserve"> che hanno portato alla loro redazione, che sono di due ordini: gli aspetti locali e particolari di questo comune e le indicazioni standardizzate dell’ANAC. </t>
    </r>
  </si>
  <si>
    <t>Sull’assegnazione dei punteggi sul rischio, essendo questo un comune che non ha avuto al momento alcun episodio corruttivo, si è scelto di mantenere un punteggio standard.</t>
  </si>
  <si>
    <r>
      <t xml:space="preserve">Anche i </t>
    </r>
    <r>
      <rPr>
        <b/>
        <u/>
        <sz val="10"/>
        <color theme="1"/>
        <rFont val="Arial"/>
        <family val="2"/>
      </rPr>
      <t>risultati finali della valutazione del rischio</t>
    </r>
    <r>
      <rPr>
        <sz val="10"/>
        <color theme="1"/>
        <rFont val="Arial"/>
        <family val="2"/>
      </rPr>
      <t xml:space="preserve"> sono stati poi riportati nel documento principale e appositamente riassunti in tabelle di facile lettura.</t>
    </r>
  </si>
  <si>
    <t>INDICE DELLE SCHEDE</t>
  </si>
  <si>
    <r>
      <t xml:space="preserve">Ogni scheda si compone di tre parti, la prima di </t>
    </r>
    <r>
      <rPr>
        <b/>
        <i/>
        <u/>
        <sz val="10"/>
        <color theme="1"/>
        <rFont val="Arial"/>
        <family val="2"/>
      </rPr>
      <t>valutazione delle probabilità</t>
    </r>
    <r>
      <rPr>
        <i/>
        <sz val="10"/>
        <color theme="1"/>
        <rFont val="Arial"/>
        <family val="2"/>
      </rPr>
      <t xml:space="preserve">, la seconda, nella pagina successiva, con la </t>
    </r>
    <r>
      <rPr>
        <b/>
        <i/>
        <u/>
        <sz val="10"/>
        <color theme="1"/>
        <rFont val="Arial"/>
        <family val="2"/>
      </rPr>
      <t>valutazione dell’impatto</t>
    </r>
    <r>
      <rPr>
        <i/>
        <sz val="10"/>
        <color theme="1"/>
        <rFont val="Arial"/>
        <family val="2"/>
      </rPr>
      <t xml:space="preserve"> e la terza con la </t>
    </r>
    <r>
      <rPr>
        <b/>
        <i/>
        <u/>
        <sz val="10"/>
        <color theme="1"/>
        <rFont val="Arial"/>
        <family val="2"/>
      </rPr>
      <t>valutazione complessiva del rischio</t>
    </r>
  </si>
  <si>
    <t xml:space="preserve">02 - Concorso per la progressione in carriera del personale </t>
  </si>
  <si>
    <t>Probabilità (P)</t>
  </si>
  <si>
    <t>Impatto (I)</t>
  </si>
  <si>
    <t>Rischio (Pxl)</t>
  </si>
  <si>
    <t>45 - Vigilanza sulla circolazione e la sosta</t>
  </si>
  <si>
    <t>Rischio basso</t>
  </si>
  <si>
    <t>Richio medio-alto</t>
  </si>
  <si>
    <t>Rischio medio-basso</t>
  </si>
  <si>
    <t>Rischio alto</t>
  </si>
  <si>
    <t>Rischio medio</t>
  </si>
  <si>
    <t>10 - Provvedimenti di pianificazione urbanistica attuativa</t>
  </si>
  <si>
    <t xml:space="preserve">11 - Levata dei protesti </t>
  </si>
  <si>
    <t>12 - Gestione delle sanzioni per violazione del CDS</t>
  </si>
  <si>
    <t>13 - Gestione ordinaria delle entrate di bilancio</t>
  </si>
  <si>
    <t>14 - Gestione ordinaria delle spese di bilancio</t>
  </si>
  <si>
    <t>15 - Accertamenti e verifiche dei tributi locali</t>
  </si>
  <si>
    <t>16 - Accertamenti con adesione dei tributi locali</t>
  </si>
  <si>
    <t>17 - Accertamenti e controlli sugli abusi edilizi</t>
  </si>
  <si>
    <t>18 - Incentivi economici al personale (produttività e retribuzioni di risultato)</t>
  </si>
  <si>
    <t>19 - Autorizzazione all’occupazione del suolo pubblico</t>
  </si>
  <si>
    <t>20 - Autorizzazioni ex artt. 68 e 69 del TULPS (spettacoli anche viaggianti, pubblici intrattenimenti, feste da ballo, esposizioni, gare)</t>
  </si>
  <si>
    <t>21 - Permesso di costruire convenzionato</t>
  </si>
  <si>
    <t>22 - Pratiche anagrafiche</t>
  </si>
  <si>
    <t>23 - Documenti di identità</t>
  </si>
  <si>
    <t>24 - Servizi per minori e famiglie</t>
  </si>
  <si>
    <t>25 - Servizi assistenziali e socio-sanitari per anziani</t>
  </si>
  <si>
    <t>26 - Servizi per disabili</t>
  </si>
  <si>
    <t>27 - Servizi per adulti in difficoltà</t>
  </si>
  <si>
    <t>28 - Servizi di integrazione dei cittadini stranieri</t>
  </si>
  <si>
    <t>29 - Raccolta e smaltimento rifiuti</t>
  </si>
  <si>
    <t>30 - Gestione del protocollo</t>
  </si>
  <si>
    <t>31 - Gestione dell'archivio</t>
  </si>
  <si>
    <t>32 - Gestione delle sepolture e dei loculi</t>
  </si>
  <si>
    <t>33 - Gestione delle tombe di famiglia</t>
  </si>
  <si>
    <t>34 - Organizzazione eventi</t>
  </si>
  <si>
    <t>35 - Rilascio di patrocini</t>
  </si>
  <si>
    <t>36 - Gare ad evidenza pubblica di vendita di beni</t>
  </si>
  <si>
    <t>37 - Funzionamento degli organi collegiali</t>
  </si>
  <si>
    <t>38 - Formazione di determinazioni, ordinanze, decreti ed altri atti amministrativi</t>
  </si>
  <si>
    <t>39 - Designazione dei rappresentanti dell'ente presso enti, società, fondazioni</t>
  </si>
  <si>
    <t>40 - Gestione dei procedimenti di segnalazione e reclamo</t>
  </si>
  <si>
    <t>41 - Gestione della leva</t>
  </si>
  <si>
    <t>42 - Gestione dell'elettorato</t>
  </si>
  <si>
    <t>43 - Gestione degli alloggi pubblici</t>
  </si>
  <si>
    <t>44 - Gestione del diritto allo studio</t>
  </si>
  <si>
    <t>47 - Affidamenti in house</t>
  </si>
  <si>
    <t>48 - Controlli sull'uso del territorio</t>
  </si>
  <si>
    <t>Misure riduzione rischio inserite</t>
  </si>
  <si>
    <t>Processo analizzato</t>
  </si>
  <si>
    <t>Misure per la riduzione del rischio</t>
  </si>
  <si>
    <t>Nuova scheda</t>
  </si>
  <si>
    <t>Processo non sottoposto a mappatura e valutazione del rischio</t>
  </si>
  <si>
    <t>01 - Concorso per l'assunzione di personale</t>
  </si>
  <si>
    <t xml:space="preserve">03 - Selezione per l'affidamento di un incarico professionale </t>
  </si>
  <si>
    <t>04 - Affidamento mediante procedura aperta (o ristretta) di lavori, servizi, forniture</t>
  </si>
  <si>
    <t>05 - Affidamento diretto di lavori, servizi o forniture</t>
  </si>
  <si>
    <t>06 - Permesso di costruire</t>
  </si>
  <si>
    <t>07 - Permesso di costruire in aree assoggettate ad autorizzazione paesaggistica</t>
  </si>
  <si>
    <t xml:space="preserve">08 - Concessione di sovvenzioni, contributi, sussidi, ausili finanziari, nonché attribuzione di vantaggi economici di qualunque genere </t>
  </si>
  <si>
    <t>09 - Provvedimenti di pianificazione urbanistica generale</t>
  </si>
  <si>
    <t>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t>
  </si>
  <si>
    <t>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t>
  </si>
  <si>
    <t>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t>
  </si>
  <si>
    <t>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t>
  </si>
  <si>
    <t>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t>
  </si>
  <si>
    <t xml:space="preserve">Quando il segretario esercita questa funzione, lo fa sempre alla presenza di un suo collaboratore che sia in grado in ogni momento di testimoniare dell'integrità dei suoi comportamenti. </t>
  </si>
  <si>
    <t>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t>
  </si>
  <si>
    <t>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t>
  </si>
  <si>
    <t>Se vengono applicate in modo chiaro e trasparente le disposizioni normative e regolamentari, non dovrebbero verificarsi fenomeni corruttivi. Questa fattispecie è comunque una di quelle in cui è rilevante anche il controllo delle entrate relative ai canoni previsti.</t>
  </si>
  <si>
    <t>Non si registrano pericoli corruttivi anche perché questo ente si è dotato del protocollo elettronico con profilatura dei flussi.</t>
  </si>
  <si>
    <t>Non si registrano pericoli corruttivi anche perché questo ente si è dotato di un manuale di gestione documentale che, unitamente al protocollo elettronico, determina una profilatura dei flussi documentali.</t>
  </si>
  <si>
    <t>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t>
  </si>
  <si>
    <t>Vanno previste vendite di beni mobili ed immobili solo se previste in appositi bandi con tutte le regole necessarie o con regolamenti che comunque prevedano un coinvolgimento di diversi soggetti.</t>
  </si>
  <si>
    <t>Non si ritiene necessario adottare misure particolari</t>
  </si>
  <si>
    <t>La leva militare al momento è sospesa, anche se in realtà le liste devono ancora essere compilate. Non esistono fattispecie teoriche di corruzione in questo campo.</t>
  </si>
  <si>
    <t xml:space="preserve">Processi sottoposti a valutazione del rischio </t>
  </si>
  <si>
    <t>Misure specifiche da adottare nel triennio per ridurre ulteriormente il rischio</t>
  </si>
  <si>
    <t>Vai al prospetto finale</t>
  </si>
  <si>
    <t>Vai alle Misure riduzione rischio</t>
  </si>
  <si>
    <t>Vai prospetto finale</t>
  </si>
  <si>
    <t>Le recenti novità che obbligano al ricorso al mercato elettronico e alla limitazione solo a determinate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t>
  </si>
  <si>
    <t>Pur con i recenti correttivi delle norme che obbligano a fare un piano preliminare e con delle forti limitazione della spesa, questo processo può nascondere una certa pericolosità corruttiva in relazione alle valutazioni di merito che, in via preliminare hanno determinato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t>
  </si>
  <si>
    <t>Il rischio corruttivo insito in questo processo e nelle varie fasi può essere abbattuto solo se si adottano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t>
  </si>
  <si>
    <t>Due sono le direttive per la riduzione del rischio. La prima fa riferimento agli agenti ed ausiliari che accertano le violazioni che dovranno sempre operare almeno in coppia al fine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"messa a ruolo/riscossione coattiva"</t>
  </si>
  <si>
    <t>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i servizi finanziari ne facessero segnalazione al RPCT.</t>
  </si>
  <si>
    <t>La misura più importante è inerente al processo di riscossione che deve essere progressivamente sempre più informatizzato e rendere automatico ogni passaggio, specie per quei tributi che vengono annullati, revocati o per i quali si decide di non procedere con la "messa a ruolo/riscossione coattiva"</t>
  </si>
  <si>
    <t>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ruolo/riscossione coattiva", si dovrà anche prevedere un meccanismo di trasparenza nei provvedimenti che autorizzano dette riduzioni, con particolare riferimento alla parte motivazionale.</t>
  </si>
  <si>
    <t>Questo è un caso paradigmatico relativo ai parametri utilizzati per la valutazione del rischio che danno un risultato altissimo quando invece l'esperienza dimostra che teoricamente è difficile ipotizzare  fenomeni corruttivi, in quanto c'è il controllo reciproco dei dipendenti stessi e risulterebbe evidente ogni ipotesi premiale non in linea con i meccanismi di calcolo. A tal fine pare ovvio che la trasparenza del piano della performance debba essere altamente rigido e non derogabile e, ad ogni passaggio, sia applicata la maggior trasparenza possibile, anche con qualche inevitabile contraccolpo in tema di riservatezza dei dati personali.</t>
  </si>
  <si>
    <t>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degli aspetti soggettivi dei beneficiari.</t>
  </si>
  <si>
    <t>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 ad accertamento eseguito dalla poliza municipale.</t>
  </si>
  <si>
    <t>Quando il Comune rilascerà la CIE, la procedura centralizzata della carta d'identità elettronica, con l'associazione delle impronte digitali, eliminerà pressoché totalmente ogni ipotesi corruttiva". Al momento la carta d'identità viene rilasciata mediante procedura informatica ed 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t>
  </si>
  <si>
    <r>
      <t xml:space="preserve">Per i servizi che comportano la corresponsione di contributi in denaro si faccia riferimento alle prescrizioni di cui alla scheda n. 8 sulla corresponsione dei benefici economici. Per i servizi in cui si debba disporre il ricovero in strutture o interventi similari, si dovranno utilizzare solo strutture accreditate secondo la normativa regionale e convenzionate con i servizi </t>
    </r>
    <r>
      <rPr>
        <i/>
        <u/>
        <sz val="11"/>
        <color theme="1"/>
        <rFont val="Calibri"/>
        <family val="2"/>
        <scheme val="minor"/>
      </rPr>
      <t>consorziali</t>
    </r>
  </si>
  <si>
    <t>Per i servizi che comportano la corresponsione di contributi in denaro si faccia riferimento alle prescrizioni di cui alla scheda n. 8 sulla corresponsione dei benefici economici. Per i servizi in cui si debba disporre il ricovero in strutture o interventi similari, si dovranno utilizzare solo strutture accreditate secondo la normativa regionale e convenzionate con i servizi consorziali</t>
  </si>
  <si>
    <t>Per i servizi che comportano la corresponsione di contributi in denaro si faccia riferimento alle prescrizioni di cui alla scheda n. 8 sulla corresponsione dei benefici economici. Per i servizi in cui si debba disporre il ricovero in strutture o interventi similari, si dovranno utilizzare solo strutture accreditate secondo la normativa regionale e convenzionate con i servizi comunali consorziali</t>
  </si>
  <si>
    <t>Per i servizi che comportano la corresponsione di contributi in denaro si faccia riferimento alle prescrizioni di cui alla scheda n. 8 sulla corresponsione dei benefici economici. Per i servizi in cui si debba disporre il ricovero in strutture o interventi similari, si dovranno utilizzare solo strutture accreditate secondo la normativa regionale e convenzionate con i servizi comunali consorziali. Andrà sempre tenuto conto della regolarità del soggiorno dei beneficiari in contatto costante con lo sportello per l'immigrazione e l'ufficio stranieri della questura.</t>
  </si>
  <si>
    <t>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aderito al Consorzio C.S.E.A. che effettua la gara per l'affidamento dei servizi di tutti gli enti consorziati</t>
  </si>
  <si>
    <t xml:space="preserve">Il forte controllo sociale derivato dalla forte esposizione del servizio all'attenzione di parenti e conoscenti del defunto esclude pratiche corruttive nel servizio di gestione cimiteriale. Per quanto riguarda la gestione delle concessioni cimiteriali è stato adottato un apposito regolamento e le tariffe sono aggiornate periodicamente </t>
  </si>
  <si>
    <t>Oltre a quanto indicato nella scheda precedente per quanto riguarda questa fattispecie si rimanda al regolamento in vigore. L'eventuale assegnazione di nuove tombe andrà fatta con apposito procedimento ad evidenza pubblica.</t>
  </si>
  <si>
    <t>Vanno distinte designazioni che prevedono un compenso dalle designazioni che invece non prevedano un compenso. Maggiore è il compenso,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t>
  </si>
  <si>
    <t>Questo comune si è dotato di un protocollo elettronico con cui  vengono profilati i flussi documentali, le segnalazioni, anche quelle anonime o con secretazione del mittente,  sono sempre rintracciabili rendendo evidente eventuali omissioni o fenomeni corruttivi.</t>
  </si>
  <si>
    <t>La maggioranza degli atti dell'ufficio elettorale è totalmente vincolata e non può prevedere episodi corruttivi, che invece si possono concretizzare, anche in modo "pericoloso" nei procedimenti di predisposizione delle liste elettorali (autentiche di firma, certificazioni ecc.). In questi casi i dipendenti dell'ufficio elettorale, sia quelli a ciò destinati in via permanente che quelli in via straordinaria, dovranno essere controllati dai propri responsabili al fine di eseguire le loro prestazioni solo nell'ambito dell'ufficio elettorale e solo durante l'orario di ufficio.</t>
  </si>
  <si>
    <t>L'assegnazione dei libri di testo, gratuita o semigratuita, è assolutamente vincolata e non può essere oggetto di corruzione. Diverso invece il problema legato ai processi legati all'individuazione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t>
  </si>
  <si>
    <t>Questo processo può essere assimilato a quello sulle sanzioni del CDS.</t>
  </si>
  <si>
    <t>Mentre l'approvvigionamento idrico per usi domestici non risulta particolarmente problematico, ci possono essere dei profili di criticità nel campo dell'approvvigionamento idrico per usi agricoli ed industriali e per la gestione dei pozzi privati. La molteplicità di norme nazionali e regionali e l'oggettiva difficoltà dei controlli consigliano massima attenzione sui procedimenti di autorizzazione dei prelievi e degli scarichi.</t>
  </si>
  <si>
    <t>Autorizzazioni Idriche</t>
  </si>
  <si>
    <t>Al momento non ricorre la fattispecie. Nel caso di futuri affidamenti di gestioni di questo tipo, si consiglia di provvedere sempre sulla base di procedimenti ad evidenza pubblica e di spostare l'individuazione delle caratteristiche potenziali degli affidatari, in termini di economicità e funzionalità, dalla fase decisionale a quella di programmazione. In questo modo i responsabili dei servizi avranno poco margine per affidamenti discrezionali.</t>
  </si>
  <si>
    <t>Il controllo del territorio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t>
  </si>
  <si>
    <t>46 - Autorizzazioni Idriche</t>
  </si>
  <si>
    <t>Pur con i recenti correttivi delle norme che obbligano a fare un piano preliminare e con delle forti limitazione della spesa, questo processo può nascondere una certa pericolosità corruttiva in relazione alle valutazioni di merito che, in via preliminare</t>
  </si>
  <si>
    <t>Provincia di Cuneo</t>
  </si>
  <si>
    <t>Si consiglia ai responsabili dei servizi di procedere alla realizzazione di eventi mediante la pubblicazione preventiva di un bando di co-progettazione con enti del terzo settore o con impresari artistici. Anche se il codice dei contratti non si applica a questa fattispecie sembra utile, se non necessario, adottare ogni possibile strumento di evidenza pubblica.</t>
  </si>
  <si>
    <t>Comune di Cavallermaggiore</t>
  </si>
  <si>
    <t>Piano Triennale per la Prevenzione della Corruzione e per la trasparenza 2026-2028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</si>
</sst>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2"/>
      <color rgb="FF000000"/>
      <name val="Arial"/>
      <family val="2"/>
    </font>
    <font>
      <sz val="12"/>
      <color theme="1"/>
      <name val="Calibri"/>
      <family val="2"/>
      <scheme val="minor"/>
    </font>
    <font>
      <sz val="12"/>
      <color rgb="FF000000"/>
      <name val="Arial"/>
      <family val="2"/>
    </font>
    <font>
      <sz val="24"/>
      <color theme="1"/>
      <name val="Arial"/>
      <family val="2"/>
    </font>
    <font>
      <b/>
      <sz val="12"/>
      <color theme="1"/>
      <name val="Calibri"/>
      <family val="2"/>
      <scheme val="minor"/>
    </font>
    <font>
      <sz val="10"/>
      <color theme="1"/>
      <name val="Arial"/>
      <family val="2"/>
    </font>
    <font>
      <sz val="12"/>
      <color theme="1"/>
      <name val="Arial"/>
      <family val="2"/>
    </font>
    <font>
      <b/>
      <sz val="12"/>
      <color theme="1"/>
      <name val="Arial"/>
      <family val="2"/>
    </font>
    <font>
      <sz val="8"/>
      <color rgb="FF000000"/>
      <name val="Arial"/>
      <family val="2"/>
    </font>
    <font>
      <b/>
      <sz val="10"/>
      <color rgb="FF000000"/>
      <name val="Arial"/>
      <family val="2"/>
    </font>
    <font>
      <b/>
      <sz val="11"/>
      <color rgb="FF000000"/>
      <name val="Arial"/>
      <family val="2"/>
    </font>
    <font>
      <sz val="9"/>
      <color rgb="FF000000"/>
      <name val="Arial"/>
      <family val="2"/>
    </font>
    <font>
      <sz val="10"/>
      <color rgb="FF000000"/>
      <name val="Arial"/>
      <family val="2"/>
    </font>
    <font>
      <u/>
      <sz val="11"/>
      <color theme="10"/>
      <name val="Calibri"/>
      <family val="2"/>
      <scheme val="minor"/>
    </font>
    <font>
      <b/>
      <u/>
      <sz val="14"/>
      <name val="Calibri"/>
      <family val="2"/>
      <scheme val="minor"/>
    </font>
    <font>
      <b/>
      <u/>
      <sz val="12"/>
      <color theme="1"/>
      <name val="Arial"/>
      <family val="2"/>
    </font>
    <font>
      <sz val="14"/>
      <color rgb="FF000000"/>
      <name val="Arial"/>
      <family val="2"/>
    </font>
    <font>
      <u/>
      <sz val="12"/>
      <color theme="10"/>
      <name val="Arial"/>
      <family val="2"/>
    </font>
    <font>
      <i/>
      <sz val="18"/>
      <color theme="1"/>
      <name val="Arial"/>
      <family val="2"/>
    </font>
    <font>
      <i/>
      <sz val="14"/>
      <color theme="1"/>
      <name val="Arial"/>
      <family val="2"/>
    </font>
    <font>
      <b/>
      <u/>
      <sz val="16"/>
      <color theme="1"/>
      <name val="Arial"/>
      <family val="2"/>
    </font>
    <font>
      <i/>
      <sz val="10"/>
      <color theme="1"/>
      <name val="Arial"/>
      <family val="2"/>
    </font>
    <font>
      <b/>
      <sz val="1"/>
      <color rgb="FF000000"/>
      <name val="Arial"/>
      <family val="2"/>
    </font>
    <font>
      <sz val="1"/>
      <color theme="1"/>
      <name val="Arial"/>
      <family val="2"/>
    </font>
    <font>
      <b/>
      <u/>
      <sz val="10"/>
      <color theme="1"/>
      <name val="Arial"/>
      <family val="2"/>
    </font>
    <font>
      <i/>
      <sz val="10"/>
      <color rgb="FFFF0000"/>
      <name val="Arial"/>
      <family val="2"/>
    </font>
    <font>
      <b/>
      <i/>
      <u/>
      <sz val="10"/>
      <color theme="1"/>
      <name val="Arial"/>
      <family val="2"/>
    </font>
    <font>
      <b/>
      <sz val="11"/>
      <color theme="1"/>
      <name val="Calibri"/>
      <family val="2"/>
      <scheme val="minor"/>
    </font>
    <font>
      <b/>
      <sz val="14"/>
      <color theme="1"/>
      <name val="Calibri"/>
      <family val="2"/>
      <scheme val="minor"/>
    </font>
    <font>
      <sz val="12"/>
      <color theme="10"/>
      <name val="Arial"/>
      <family val="2"/>
    </font>
    <font>
      <b/>
      <sz val="22"/>
      <color rgb="FF000000"/>
      <name val="Arial"/>
      <family val="2"/>
    </font>
    <font>
      <i/>
      <u/>
      <sz val="11"/>
      <color theme="1"/>
      <name val="Calibri"/>
      <family val="2"/>
      <scheme val="minor"/>
    </font>
  </fonts>
  <fills count="9">
    <fill>
      <patternFill patternType="none"/>
    </fill>
    <fill>
      <patternFill patternType="gray125"/>
    </fill>
    <fill>
      <patternFill patternType="solid">
        <fgColor rgb="FFF2F2F2"/>
        <bgColor indexed="64"/>
      </patternFill>
    </fill>
    <fill>
      <patternFill patternType="solid">
        <fgColor rgb="FF8DB3E2"/>
        <bgColor indexed="64"/>
      </patternFill>
    </fill>
    <fill>
      <patternFill patternType="solid">
        <fgColor theme="9" tint="0.79998168889431442"/>
        <bgColor indexed="64"/>
      </patternFill>
    </fill>
    <fill>
      <patternFill patternType="solid">
        <fgColor rgb="FFDAEEF3"/>
        <bgColor indexed="64"/>
      </patternFill>
    </fill>
    <fill>
      <patternFill patternType="solid">
        <fgColor theme="2"/>
        <bgColor indexed="64"/>
      </patternFill>
    </fill>
    <fill>
      <patternFill patternType="solid">
        <fgColor theme="7" tint="0.79998168889431442"/>
        <bgColor indexed="64"/>
      </patternFill>
    </fill>
    <fill>
      <patternFill patternType="solid">
        <fgColor theme="3" tint="0.79998168889431442"/>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115">
    <xf numFmtId="0" fontId="0" fillId="0" borderId="0" xfId="0"/>
    <xf numFmtId="0" fontId="1" fillId="2"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 fillId="0" borderId="0" xfId="0" applyFont="1"/>
    <xf numFmtId="0" fontId="3" fillId="3" borderId="4" xfId="0" applyFont="1" applyFill="1" applyBorder="1" applyAlignment="1">
      <alignment horizontal="center" vertical="center" wrapText="1"/>
    </xf>
    <xf numFmtId="0" fontId="0" fillId="0" borderId="0" xfId="0" applyAlignment="1">
      <alignment wrapText="1"/>
    </xf>
    <xf numFmtId="0" fontId="5" fillId="0" borderId="0" xfId="0" applyFont="1"/>
    <xf numFmtId="0" fontId="9" fillId="0" borderId="3" xfId="0" applyFont="1" applyBorder="1" applyAlignment="1">
      <alignment horizontal="left" vertical="center" wrapText="1"/>
    </xf>
    <xf numFmtId="0" fontId="9" fillId="0" borderId="3" xfId="0" applyFont="1" applyBorder="1" applyAlignment="1">
      <alignment horizontal="justify" vertical="center" wrapText="1"/>
    </xf>
    <xf numFmtId="0" fontId="0" fillId="0" borderId="6" xfId="0" applyBorder="1"/>
    <xf numFmtId="0" fontId="9" fillId="0" borderId="1" xfId="0" applyFont="1" applyBorder="1" applyAlignment="1">
      <alignment horizontal="left" vertical="center" wrapText="1"/>
    </xf>
    <xf numFmtId="0" fontId="13" fillId="0" borderId="3" xfId="0" applyFont="1" applyBorder="1" applyAlignment="1">
      <alignment horizontal="left" vertical="center" wrapText="1"/>
    </xf>
    <xf numFmtId="0" fontId="9" fillId="0" borderId="0" xfId="0" applyFont="1" applyAlignment="1">
      <alignment horizontal="left" vertical="center" wrapText="1"/>
    </xf>
    <xf numFmtId="0" fontId="13" fillId="0" borderId="3" xfId="0" applyFont="1" applyBorder="1" applyAlignment="1">
      <alignment horizontal="justify" vertical="center" wrapText="1"/>
    </xf>
    <xf numFmtId="0" fontId="1" fillId="0" borderId="7"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7" xfId="0" applyFont="1" applyBorder="1" applyAlignment="1">
      <alignment horizontal="center" vertical="center" wrapText="1"/>
    </xf>
    <xf numFmtId="0" fontId="10" fillId="5"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11" fillId="0" borderId="7" xfId="0" applyFont="1" applyBorder="1" applyAlignment="1">
      <alignment horizontal="right" vertical="center" wrapText="1"/>
    </xf>
    <xf numFmtId="0" fontId="6" fillId="0" borderId="0" xfId="0" applyFont="1" applyAlignment="1">
      <alignment vertical="center" wrapText="1"/>
    </xf>
    <xf numFmtId="0" fontId="18" fillId="6" borderId="4" xfId="1" applyFont="1" applyFill="1" applyBorder="1" applyAlignment="1">
      <alignment horizontal="left" vertical="center" wrapText="1"/>
    </xf>
    <xf numFmtId="0" fontId="10" fillId="5" borderId="17" xfId="0" applyFont="1" applyFill="1" applyBorder="1" applyAlignment="1">
      <alignment horizontal="center" vertical="center" wrapText="1"/>
    </xf>
    <xf numFmtId="0" fontId="10" fillId="0" borderId="18" xfId="0" applyFont="1" applyBorder="1" applyAlignment="1">
      <alignment horizontal="righ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0" fillId="0" borderId="20" xfId="0" applyFont="1" applyBorder="1" applyAlignment="1">
      <alignment horizontal="right" vertical="center" wrapText="1"/>
    </xf>
    <xf numFmtId="0" fontId="13" fillId="0" borderId="20" xfId="0" applyFont="1" applyBorder="1" applyAlignment="1">
      <alignment horizontal="justify" vertical="center" wrapText="1"/>
    </xf>
    <xf numFmtId="0" fontId="13" fillId="0" borderId="21" xfId="0" applyFont="1" applyBorder="1" applyAlignment="1">
      <alignment horizontal="left" vertical="center" wrapText="1"/>
    </xf>
    <xf numFmtId="0" fontId="13" fillId="0" borderId="21" xfId="0" applyFont="1" applyBorder="1" applyAlignment="1">
      <alignment horizontal="justify" vertical="center" wrapText="1"/>
    </xf>
    <xf numFmtId="0" fontId="10" fillId="5" borderId="23" xfId="0" applyFont="1" applyFill="1" applyBorder="1" applyAlignment="1">
      <alignment horizontal="center" vertical="center" wrapText="1"/>
    </xf>
    <xf numFmtId="2" fontId="1" fillId="5" borderId="24" xfId="0" applyNumberFormat="1" applyFont="1" applyFill="1" applyBorder="1" applyAlignment="1">
      <alignment horizontal="center" vertical="center" wrapText="1"/>
    </xf>
    <xf numFmtId="0" fontId="1" fillId="0" borderId="13" xfId="0" applyFont="1" applyBorder="1" applyAlignment="1">
      <alignment horizontal="right" vertical="center" wrapText="1"/>
    </xf>
    <xf numFmtId="0" fontId="3" fillId="0" borderId="13" xfId="0" applyFont="1" applyBorder="1" applyAlignment="1">
      <alignment horizontal="right" vertical="center" wrapText="1"/>
    </xf>
    <xf numFmtId="0" fontId="3" fillId="0" borderId="0" xfId="0" applyFont="1" applyAlignment="1">
      <alignment horizontal="right" vertical="center" wrapText="1"/>
    </xf>
    <xf numFmtId="2" fontId="1" fillId="0" borderId="0" xfId="0" applyNumberFormat="1" applyFont="1" applyAlignment="1">
      <alignment horizontal="center" vertical="center" wrapText="1"/>
    </xf>
    <xf numFmtId="49" fontId="1" fillId="0" borderId="1" xfId="0" applyNumberFormat="1" applyFont="1" applyBorder="1" applyAlignment="1">
      <alignment horizontal="center" vertical="center" wrapText="1"/>
    </xf>
    <xf numFmtId="0" fontId="18" fillId="6" borderId="6" xfId="1" applyFont="1" applyFill="1" applyBorder="1" applyAlignment="1">
      <alignment horizontal="left" vertical="center" wrapText="1"/>
    </xf>
    <xf numFmtId="0" fontId="18" fillId="6" borderId="2" xfId="1" applyFont="1" applyFill="1" applyBorder="1" applyAlignment="1">
      <alignment horizontal="left" vertical="center" wrapText="1"/>
    </xf>
    <xf numFmtId="0" fontId="21" fillId="0" borderId="0" xfId="0" applyFont="1" applyAlignment="1">
      <alignment horizontal="justify" vertical="center"/>
    </xf>
    <xf numFmtId="0" fontId="23" fillId="0" borderId="0" xfId="0" applyFont="1" applyAlignment="1">
      <alignment horizontal="justify" vertical="center"/>
    </xf>
    <xf numFmtId="0" fontId="24" fillId="0" borderId="0" xfId="0" applyFont="1" applyAlignment="1">
      <alignment horizontal="justify" vertical="center"/>
    </xf>
    <xf numFmtId="0" fontId="0" fillId="0" borderId="0" xfId="0" applyAlignment="1">
      <alignment horizontal="center"/>
    </xf>
    <xf numFmtId="2" fontId="2" fillId="0" borderId="0" xfId="0" applyNumberFormat="1" applyFont="1"/>
    <xf numFmtId="2" fontId="0" fillId="0" borderId="0" xfId="0" applyNumberFormat="1"/>
    <xf numFmtId="2" fontId="0" fillId="0" borderId="0" xfId="0" applyNumberFormat="1" applyAlignment="1">
      <alignment horizontal="center"/>
    </xf>
    <xf numFmtId="0" fontId="0" fillId="0" borderId="0" xfId="0" applyAlignment="1">
      <alignment horizontal="center" wrapText="1"/>
    </xf>
    <xf numFmtId="2" fontId="2" fillId="0" borderId="0" xfId="0" applyNumberFormat="1" applyFont="1" applyAlignment="1">
      <alignment horizontal="center"/>
    </xf>
    <xf numFmtId="0" fontId="30" fillId="6" borderId="4" xfId="1" applyFont="1" applyFill="1" applyBorder="1" applyAlignment="1">
      <alignment horizontal="left" vertical="center" wrapText="1"/>
    </xf>
    <xf numFmtId="2" fontId="0" fillId="0" borderId="0" xfId="0" applyNumberFormat="1" applyAlignment="1">
      <alignment horizontal="center" wrapText="1"/>
    </xf>
    <xf numFmtId="0" fontId="29" fillId="8" borderId="0" xfId="0" applyFont="1" applyFill="1"/>
    <xf numFmtId="2" fontId="28" fillId="8" borderId="0" xfId="0" applyNumberFormat="1" applyFont="1" applyFill="1" applyAlignment="1">
      <alignment horizont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horizontal="left" vertical="center"/>
    </xf>
    <xf numFmtId="1" fontId="1" fillId="0" borderId="3" xfId="0" applyNumberFormat="1" applyFont="1" applyBorder="1" applyAlignment="1">
      <alignment horizontal="center" vertical="center" wrapText="1"/>
    </xf>
    <xf numFmtId="0" fontId="0" fillId="0" borderId="0" xfId="0" applyAlignment="1">
      <alignment horizontal="left" vertical="center" wrapText="1"/>
    </xf>
    <xf numFmtId="2" fontId="0" fillId="0" borderId="0" xfId="0" applyNumberFormat="1" applyAlignment="1">
      <alignment horizontal="left" vertical="center" wrapText="1"/>
    </xf>
    <xf numFmtId="0" fontId="7" fillId="0" borderId="12"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20" fillId="0" borderId="0" xfId="0" applyFont="1" applyAlignment="1">
      <alignment horizontal="center" vertical="center"/>
    </xf>
    <xf numFmtId="0" fontId="12" fillId="4" borderId="16" xfId="0" applyFont="1" applyFill="1" applyBorder="1" applyAlignment="1" applyProtection="1">
      <alignment horizontal="center" vertical="center" wrapText="1"/>
      <protection locked="0"/>
    </xf>
    <xf numFmtId="0" fontId="12" fillId="4" borderId="22"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0" fillId="0" borderId="0" xfId="0" applyProtection="1">
      <protection locked="0"/>
    </xf>
    <xf numFmtId="0" fontId="15" fillId="7" borderId="1" xfId="1" applyFont="1" applyFill="1" applyBorder="1" applyAlignment="1">
      <alignment horizontal="center" vertical="center" wrapText="1"/>
    </xf>
    <xf numFmtId="0" fontId="15" fillId="7" borderId="0" xfId="1" applyFont="1" applyFill="1" applyBorder="1" applyAlignment="1">
      <alignment horizontal="center" vertical="center" wrapText="1"/>
    </xf>
    <xf numFmtId="0" fontId="29" fillId="8" borderId="0" xfId="0" applyFont="1" applyFill="1"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left" vertical="center"/>
      <protection locked="0"/>
    </xf>
    <xf numFmtId="0" fontId="4" fillId="6" borderId="7"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2" xfId="0" applyFont="1" applyFill="1" applyBorder="1" applyAlignment="1">
      <alignment horizontal="center" vertical="center"/>
    </xf>
    <xf numFmtId="0" fontId="7" fillId="0" borderId="12"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6" fillId="6" borderId="28" xfId="0" applyFont="1" applyFill="1" applyBorder="1" applyAlignment="1">
      <alignment horizontal="left" vertical="center" wrapText="1"/>
    </xf>
    <xf numFmtId="0" fontId="6" fillId="6" borderId="0" xfId="0" applyFont="1" applyFill="1" applyAlignment="1">
      <alignment horizontal="left" vertical="center" wrapText="1"/>
    </xf>
    <xf numFmtId="0" fontId="6" fillId="6" borderId="29" xfId="0" applyFont="1" applyFill="1" applyBorder="1" applyAlignment="1">
      <alignment horizontal="left" vertical="center" wrapText="1"/>
    </xf>
    <xf numFmtId="0" fontId="19" fillId="0" borderId="0" xfId="0" applyFont="1" applyAlignment="1">
      <alignment horizontal="center" vertical="center" wrapText="1"/>
    </xf>
    <xf numFmtId="0" fontId="20" fillId="0" borderId="0" xfId="0" applyFont="1" applyAlignment="1">
      <alignment horizontal="center" vertical="center"/>
    </xf>
    <xf numFmtId="0" fontId="31" fillId="0" borderId="0" xfId="0" applyFont="1" applyAlignment="1">
      <alignment horizontal="center" vertical="center" wrapText="1"/>
    </xf>
    <xf numFmtId="0" fontId="25" fillId="6" borderId="25" xfId="0" applyFont="1" applyFill="1" applyBorder="1" applyAlignment="1">
      <alignment horizontal="center" vertical="center"/>
    </xf>
    <xf numFmtId="0" fontId="25" fillId="6" borderId="26" xfId="0" applyFont="1" applyFill="1" applyBorder="1" applyAlignment="1">
      <alignment horizontal="center" vertical="center"/>
    </xf>
    <xf numFmtId="0" fontId="25" fillId="6" borderId="27" xfId="0" applyFont="1" applyFill="1" applyBorder="1" applyAlignment="1">
      <alignment horizontal="center" vertical="center"/>
    </xf>
    <xf numFmtId="0" fontId="26" fillId="6" borderId="30" xfId="0" applyFont="1" applyFill="1" applyBorder="1" applyAlignment="1">
      <alignment horizontal="center" vertical="center" wrapText="1"/>
    </xf>
    <xf numFmtId="0" fontId="26" fillId="6" borderId="31" xfId="0" applyFont="1" applyFill="1" applyBorder="1" applyAlignment="1">
      <alignment horizontal="center" vertical="center" wrapText="1"/>
    </xf>
    <xf numFmtId="0" fontId="26" fillId="6" borderId="32" xfId="0" applyFont="1" applyFill="1" applyBorder="1" applyAlignment="1">
      <alignment horizontal="center" vertical="center" wrapText="1"/>
    </xf>
    <xf numFmtId="0" fontId="11" fillId="0" borderId="0" xfId="0" applyFont="1" applyAlignment="1">
      <alignment horizontal="center" vertical="center"/>
    </xf>
    <xf numFmtId="0" fontId="22" fillId="0" borderId="0" xfId="0" applyFont="1" applyAlignment="1">
      <alignment horizontal="left" vertical="center" wrapText="1"/>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0" fillId="0" borderId="7" xfId="0" applyBorder="1" applyAlignment="1">
      <alignment horizontal="center" vertical="center"/>
    </xf>
    <xf numFmtId="0" fontId="0" fillId="0" borderId="2" xfId="0" applyBorder="1" applyAlignment="1">
      <alignment horizontal="center" vertical="center"/>
    </xf>
    <xf numFmtId="0" fontId="15" fillId="7" borderId="7" xfId="1" applyFont="1" applyFill="1" applyBorder="1" applyAlignment="1">
      <alignment horizontal="center" vertical="center" wrapText="1"/>
    </xf>
    <xf numFmtId="0" fontId="15" fillId="7" borderId="8" xfId="1" applyFont="1" applyFill="1" applyBorder="1" applyAlignment="1">
      <alignment horizontal="center" vertical="center" wrapText="1"/>
    </xf>
    <xf numFmtId="0" fontId="15" fillId="7" borderId="2" xfId="1"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7" fillId="4" borderId="7" xfId="0" applyFont="1" applyFill="1" applyBorder="1" applyAlignment="1" applyProtection="1">
      <alignment horizontal="center" vertical="center" wrapText="1"/>
      <protection locked="0"/>
    </xf>
    <xf numFmtId="0" fontId="17" fillId="4" borderId="2" xfId="0" applyFont="1" applyFill="1" applyBorder="1" applyAlignment="1" applyProtection="1">
      <alignment horizontal="center" vertical="center" wrapText="1"/>
      <protection locked="0"/>
    </xf>
    <xf numFmtId="0" fontId="9" fillId="0" borderId="7" xfId="0" applyFont="1" applyBorder="1" applyAlignment="1">
      <alignment horizontal="left" vertical="center" wrapText="1"/>
    </xf>
    <xf numFmtId="0" fontId="9" fillId="0" borderId="2" xfId="0" applyFont="1" applyBorder="1" applyAlignment="1">
      <alignment horizontal="left" vertical="center" wrapText="1"/>
    </xf>
    <xf numFmtId="0" fontId="0" fillId="4" borderId="7" xfId="0" applyFill="1" applyBorder="1" applyAlignment="1" applyProtection="1">
      <alignment horizontal="left" vertical="center" wrapText="1"/>
      <protection locked="0"/>
    </xf>
    <xf numFmtId="0" fontId="0" fillId="4" borderId="2" xfId="0" applyFill="1" applyBorder="1" applyAlignment="1" applyProtection="1">
      <alignment horizontal="left" vertical="center" wrapText="1"/>
      <protection locked="0"/>
    </xf>
    <xf numFmtId="0" fontId="1" fillId="5" borderId="15" xfId="0" applyFont="1" applyFill="1" applyBorder="1" applyAlignment="1">
      <alignment horizontal="center" vertical="center" wrapText="1"/>
    </xf>
    <xf numFmtId="0" fontId="0" fillId="4" borderId="7"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cellXfs>
  <cellStyles count="2">
    <cellStyle name="Collegamento ipertestuale" xfId="1" builtinId="8"/>
    <cellStyle name="Normale" xfId="0" builtinId="0"/>
  </cellStyles>
  <dxfs count="903">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fill>
        <patternFill>
          <bgColor theme="9" tint="0.79998168889431442"/>
        </patternFill>
      </fill>
    </dxf>
    <dxf>
      <fill>
        <patternFill>
          <bgColor theme="7" tint="0.79998168889431442"/>
        </patternFill>
      </fill>
    </dxf>
    <dxf>
      <fill>
        <patternFill>
          <bgColor theme="5" tint="0.79998168889431442"/>
        </patternFill>
      </fill>
    </dxf>
    <dxf>
      <fill>
        <patternFill>
          <bgColor theme="0" tint="-4.9989318521683403E-2"/>
        </patternFill>
      </fill>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pivotCacheDefinition" Target="pivotCache/pivotCacheDefinition1.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152397</xdr:colOff>
      <xdr:row>1</xdr:row>
      <xdr:rowOff>66676</xdr:rowOff>
    </xdr:from>
    <xdr:to>
      <xdr:col>5</xdr:col>
      <xdr:colOff>1162050</xdr:colOff>
      <xdr:row>4</xdr:row>
      <xdr:rowOff>247650</xdr:rowOff>
    </xdr:to>
    <xdr:sp macro="" textlink="">
      <xdr:nvSpPr>
        <xdr:cNvPr id="2" name="Rettangolo 1">
          <a:extLst>
            <a:ext uri="{FF2B5EF4-FFF2-40B4-BE49-F238E27FC236}">
              <a16:creationId xmlns:a16="http://schemas.microsoft.com/office/drawing/2014/main" id="{00000000-0008-0000-0000-000002000000}"/>
            </a:ext>
          </a:extLst>
        </xdr:cNvPr>
        <xdr:cNvSpPr/>
      </xdr:nvSpPr>
      <xdr:spPr>
        <a:xfrm>
          <a:off x="8058147" y="266701"/>
          <a:ext cx="2457453" cy="1666874"/>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endParaRPr lang="it-IT"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Non è necessario stampare questo foglio ai fini della redazione dell'allegato al Piano.</a:t>
          </a:r>
          <a:endParaRPr lang="it-IT" sz="1200">
            <a:solidFill>
              <a:sysClr val="windowText" lastClr="000000"/>
            </a:solidFill>
          </a:endParaRPr>
        </a:p>
        <a:p>
          <a:pPr algn="l"/>
          <a:r>
            <a:rPr lang="it-IT" sz="1200">
              <a:solidFill>
                <a:sysClr val="windowText" lastClr="000000"/>
              </a:solidFill>
            </a:rPr>
            <a:t>La pagina serve per accedere</a:t>
          </a:r>
          <a:r>
            <a:rPr lang="it-IT" sz="1200" baseline="0">
              <a:solidFill>
                <a:sysClr val="windowText" lastClr="000000"/>
              </a:solidFill>
            </a:rPr>
            <a:t> rapidamente alle schede e avere un riassunto dei processi valutati.</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28576</xdr:rowOff>
    </xdr:from>
    <xdr:to>
      <xdr:col>6</xdr:col>
      <xdr:colOff>0</xdr:colOff>
      <xdr:row>7</xdr:row>
      <xdr:rowOff>140804</xdr:rowOff>
    </xdr:to>
    <xdr:sp macro="" textlink="">
      <xdr:nvSpPr>
        <xdr:cNvPr id="8193" name="Casella di testo 2">
          <a:extLst>
            <a:ext uri="{FF2B5EF4-FFF2-40B4-BE49-F238E27FC236}">
              <a16:creationId xmlns:a16="http://schemas.microsoft.com/office/drawing/2014/main" id="{00000000-0008-0000-0100-000001200000}"/>
            </a:ext>
          </a:extLst>
        </xdr:cNvPr>
        <xdr:cNvSpPr txBox="1">
          <a:spLocks noChangeArrowheads="1"/>
        </xdr:cNvSpPr>
      </xdr:nvSpPr>
      <xdr:spPr bwMode="auto">
        <a:xfrm>
          <a:off x="0" y="1734793"/>
          <a:ext cx="8696739" cy="73342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200" b="1" i="0" u="sng" strike="noStrike" baseline="0">
              <a:solidFill>
                <a:srgbClr val="000000"/>
              </a:solidFill>
              <a:latin typeface="Arial"/>
              <a:cs typeface="Arial"/>
            </a:rPr>
            <a:t>Allegato n. 1</a:t>
          </a:r>
          <a:endParaRPr lang="it-IT" sz="1200" b="0" i="0" u="none" strike="noStrike" baseline="0">
            <a:solidFill>
              <a:srgbClr val="000000"/>
            </a:solidFill>
            <a:latin typeface="Arial"/>
            <a:cs typeface="Arial"/>
          </a:endParaRPr>
        </a:p>
        <a:p>
          <a:pPr algn="ctr" rtl="0">
            <a:defRPr sz="1000"/>
          </a:pPr>
          <a:r>
            <a:rPr lang="it-IT" sz="1800" b="0" i="0" u="none" strike="noStrike" baseline="0">
              <a:solidFill>
                <a:srgbClr val="000000"/>
              </a:solidFill>
              <a:latin typeface="Arial"/>
              <a:cs typeface="Arial"/>
            </a:rPr>
            <a:t>Schede per la valutazione del rischio</a:t>
          </a:r>
        </a:p>
        <a:p>
          <a:pPr algn="ctr" rtl="0">
            <a:defRPr sz="1000"/>
          </a:pPr>
          <a:r>
            <a:rPr lang="it-IT" sz="1100" b="0" i="1" u="none" strike="noStrike" baseline="0">
              <a:solidFill>
                <a:srgbClr val="000000"/>
              </a:solidFill>
              <a:latin typeface="Arial"/>
              <a:cs typeface="Arial"/>
            </a:rPr>
            <a:t>Approvate come allegato alla deliberazione della Giunta Comunale n. 24 del 19/02/2018 </a:t>
          </a:r>
        </a:p>
        <a:p>
          <a:pPr algn="ctr" rtl="0">
            <a:defRPr sz="1000"/>
          </a:pPr>
          <a:r>
            <a:rPr lang="it-IT" sz="1100" b="0" i="1" u="none" strike="noStrike" baseline="0">
              <a:solidFill>
                <a:srgbClr val="000000"/>
              </a:solidFill>
              <a:latin typeface="Arial"/>
              <a:cs typeface="Arial"/>
            </a:rPr>
            <a:t>e confermate anche per il Triennio in corso	</a:t>
          </a:r>
        </a:p>
      </xdr:txBody>
    </xdr:sp>
    <xdr:clientData/>
  </xdr:twoCellAnchor>
  <xdr:twoCellAnchor>
    <xdr:from>
      <xdr:col>7</xdr:col>
      <xdr:colOff>16566</xdr:colOff>
      <xdr:row>16</xdr:row>
      <xdr:rowOff>422413</xdr:rowOff>
    </xdr:from>
    <xdr:to>
      <xdr:col>8</xdr:col>
      <xdr:colOff>931617</xdr:colOff>
      <xdr:row>27</xdr:row>
      <xdr:rowOff>82387</xdr:rowOff>
    </xdr:to>
    <xdr:sp macro="" textlink="">
      <xdr:nvSpPr>
        <xdr:cNvPr id="4" name="Rettangolo 3">
          <a:extLst>
            <a:ext uri="{FF2B5EF4-FFF2-40B4-BE49-F238E27FC236}">
              <a16:creationId xmlns:a16="http://schemas.microsoft.com/office/drawing/2014/main" id="{00000000-0008-0000-0100-000004000000}"/>
            </a:ext>
          </a:extLst>
        </xdr:cNvPr>
        <xdr:cNvSpPr/>
      </xdr:nvSpPr>
      <xdr:spPr>
        <a:xfrm>
          <a:off x="9367631" y="4464326"/>
          <a:ext cx="2165725" cy="1722344"/>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842340</xdr:colOff>
      <xdr:row>0</xdr:row>
      <xdr:rowOff>152814</xdr:rowOff>
    </xdr:from>
    <xdr:to>
      <xdr:col>2</xdr:col>
      <xdr:colOff>4600574</xdr:colOff>
      <xdr:row>2</xdr:row>
      <xdr:rowOff>219075</xdr:rowOff>
    </xdr:to>
    <xdr:sp macro="" textlink="">
      <xdr:nvSpPr>
        <xdr:cNvPr id="4" name="Casella di testo 2">
          <a:extLst>
            <a:ext uri="{FF2B5EF4-FFF2-40B4-BE49-F238E27FC236}">
              <a16:creationId xmlns:a16="http://schemas.microsoft.com/office/drawing/2014/main" id="{00000000-0008-0000-0200-000004000000}"/>
            </a:ext>
          </a:extLst>
        </xdr:cNvPr>
        <xdr:cNvSpPr txBox="1">
          <a:spLocks noChangeArrowheads="1"/>
        </xdr:cNvSpPr>
      </xdr:nvSpPr>
      <xdr:spPr bwMode="auto">
        <a:xfrm>
          <a:off x="1156665" y="152814"/>
          <a:ext cx="8396909" cy="72348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800" b="0" i="0" u="none" strike="noStrike" baseline="0">
              <a:solidFill>
                <a:srgbClr val="000000"/>
              </a:solidFill>
              <a:latin typeface="Arial"/>
              <a:cs typeface="Arial"/>
            </a:rPr>
            <a:t>Misure specifiche da adottare nel triennio per ridurre ulteriormente il rischio</a:t>
          </a:r>
        </a:p>
      </xdr:txBody>
    </xdr:sp>
    <xdr:clientData/>
  </xdr:twoCellAnchor>
  <xdr:twoCellAnchor>
    <xdr:from>
      <xdr:col>3</xdr:col>
      <xdr:colOff>99733</xdr:colOff>
      <xdr:row>5</xdr:row>
      <xdr:rowOff>171451</xdr:rowOff>
    </xdr:from>
    <xdr:to>
      <xdr:col>5</xdr:col>
      <xdr:colOff>420409</xdr:colOff>
      <xdr:row>7</xdr:row>
      <xdr:rowOff>779370</xdr:rowOff>
    </xdr:to>
    <xdr:sp macro="" textlink="">
      <xdr:nvSpPr>
        <xdr:cNvPr id="5" name="Rettangolo 4">
          <a:extLst>
            <a:ext uri="{FF2B5EF4-FFF2-40B4-BE49-F238E27FC236}">
              <a16:creationId xmlns:a16="http://schemas.microsoft.com/office/drawing/2014/main" id="{00000000-0008-0000-0200-000005000000}"/>
            </a:ext>
          </a:extLst>
        </xdr:cNvPr>
        <xdr:cNvSpPr/>
      </xdr:nvSpPr>
      <xdr:spPr>
        <a:xfrm>
          <a:off x="11767858" y="2181226"/>
          <a:ext cx="2168526" cy="1750919"/>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ederica Meineri" refreshedDate="43137.601446643515" createdVersion="5" refreshedVersion="6" minRefreshableVersion="3" recordCount="53" xr:uid="{00000000-000A-0000-FFFF-FFFF00000000}">
  <cacheSource type="worksheet">
    <worksheetSource ref="G11:J64" sheet="Indice Schede"/>
  </cacheSource>
  <cacheFields count="4">
    <cacheField name="Procedimento o sottoprocedimento a rischio" numFmtId="0">
      <sharedItems count="137">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11 - Levata dei protesti "/>
        <s v="12 - Gestione delle sanzioni per violazione del CDS"/>
        <s v="13 - Gestione ordinaria delle entrate di bilancio"/>
        <s v="14 - Gestione ordinaria delle spese di bilancio"/>
        <s v="15 - Accertamenti e verifiche dei tributi loc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Pratiche anagrafiche"/>
        <s v="23 - Documenti di identità"/>
        <s v="24 - Servizi per minori e famiglie"/>
        <s v="25 - Servizi assistenziali e socio-sanitari per anziani"/>
        <s v="26 - Servizi per disabili"/>
        <s v="27 - Servizi per adulti in difficoltà"/>
        <s v="28 - Servizi di integrazione dei cittadini stranieri"/>
        <s v="29 - Raccolta e smaltimento rifiuti"/>
        <s v="30 - Gestione del protocollo"/>
        <s v="31 - Gestione dell'archivio"/>
        <s v="32 - Gestione delle sepolture e dei loculi"/>
        <s v="33 - Gestione delle tombe di famiglia"/>
        <s v="34 - Organizzazione eventi"/>
        <s v="35 - Rilascio di patrocini"/>
        <s v="36 - Gare ad evidenza pubblica di vendita di beni"/>
        <s v="37 - Funzionamento degli organi collegiali"/>
        <s v="38 - Formazione di determinazioni, ordinanze, decreti ed altri atti amministrativi"/>
        <s v="39 - Designazione dei rappresentanti dell'ente presso enti, società, fondazioni"/>
        <s v="40 - Gestione dei procedimenti di segnalazione e reclamo"/>
        <s v="41 - Gestione della leva"/>
        <s v="42 - Gestione dell'elettorato"/>
        <s v="43 - Gestione degli alloggi pubblici"/>
        <s v="44 - Gestione del diritto allo studio"/>
        <s v="45 - Vigilanza sulla circolazione e la sosta"/>
        <s v="46 - Autorizzazioni Idriche"/>
        <s v="47 - Affidamenti in house"/>
        <s v="48 - Controlli sull'uso del territorio"/>
        <s v=""/>
        <s v="1 - Concorso per l'assunzione di personale" u="1"/>
        <s v="13 - Gestione ordinaria delle spese di bilancio" u="1"/>
        <s v="21 - Pratiche anagrafiche" u="1"/>
        <s v="22 - Documenti di identità" u="1"/>
        <s v="23 - Servizi per minori e famiglie" u="1"/>
        <s v="36 - Funzionamento degli organi collegiali" u="1"/>
        <s v="27 - Servizi di integrazione dei cittadini stranieri" u="1"/>
        <s v="40 - Gestione della leva" u="1"/>
        <s v="6 - Permesso di costruire" u="1"/>
        <s v="3 - Selezione per l'affidamento di un incarico professionale " u="1"/>
        <s v="48 - Nuova scheda 5" u="1"/>
        <s v="47 - Nuova scheda 4" u="1"/>
        <s v="37 - Gestione dell'elettorato" u="1"/>
        <s v="43 - Controlli sull'uso del territorio" u="1"/>
        <s v="16 - Permesso di costruire convenzionato" u="1"/>
        <s v="46 - Nuova scheda 3" u="1"/>
        <s v="22 - Servizi per adulti in difficoltà" u="1"/>
        <s v="43 - Gestione del diritto allo studio" u="1"/>
        <s v="38 - Gestione degli alloggi pubblici" u="1"/>
        <s v="45 - Nuova scheda 2" u="1"/>
        <s v="44 - Nuova scheda 1" u="1"/>
        <s v="47 - Controlli sull'uso del territorio" u="1"/>
        <s v="34 - Designazione dei rappresentanti dell'ente presso enti, società, fondazioni" u="1"/>
        <s v="26 - Servizi per adulti in difficoltà" u="1"/>
        <s v="10 - Gestione delle sanzioni per violazione del CDS" u="1"/>
        <s v="08 - Provvedimenti di pianificazione urbanistica generale" u="1"/>
        <s v="11 - Gestione ordinaria delle entrate di bilancio" u="1"/>
        <s v="38 - Designazione dei rappresentanti dell'ente presso enti, società, fondazioni" u="1"/>
        <s v="42 - Affidamenti in house" u="1"/>
        <s v="40 - Vigilanza sulla circolazione e la sosta" u="1"/>
        <s v="28 - Gestione delle tombe di famiglia" u="1"/>
        <s v="27 - Gestione delle sepolture e dei loculi" u="1"/>
        <s v="46 - Affidamenti in house" u="1"/>
        <s v="44 - Vigilanza sulla circolazione e la sosta" u="1"/>
        <s v="41 - Gestione dell'elettorato" u="1"/>
        <s v="16 - Accertamenti e controlli sugli abusi edilizi" u="1"/>
        <s v="20 - Permesso di costruire convenzionato" u="1"/>
        <s v="46 - Vigilanza sulla circolazione e la sosta" u="1"/>
        <s v="20 - Servizi assistenziali e socio-sanitari per anziani" u="1"/>
        <s v="42 - Gestione degli alloggi pubblici" u="1"/>
        <s v="9 - Provvedimenti di pianificazione urbanistica generale" u="1"/>
        <s v="12 - Gestione ordinaria delle spese di bilancio" u="1"/>
        <s v="29 - Organizzazione eventi" u="1"/>
        <s v="26 - Gestione dell'archivio" u="1"/>
        <s v="24 - Servizi assistenziali e socio-sanitari per anziani" u="1"/>
        <s v="14 - Autorizzazione all’occupazione del suolo pubblico" u="1"/>
        <s v="2 - Concorso per la progressione in carriera del personale " u="1"/>
        <s v="8 - Concessione di sovvenzioni, contributi, sussidi, ausili finanziari, nonché attribuzione di vantaggi economici di qualunque genere " u="1"/>
        <s v="21 - Servizi per disabili" u="1"/>
        <s v="13 - Accertamenti con adesione dei tributi locali" u="1"/>
        <s v="35 - Gestione dei procedimenti di segnalazione e reclamo" u="1"/>
        <s v="18 - Autorizzazione all’occupazione del suolo pubblico" u="1"/>
        <s v="15 - Accertamenti con adesione dei tributi locali" u="1"/>
        <s v="32 - Gestione delle tombe di famiglia" u="1"/>
        <s v="7 - Permesso di costruire in aree assoggettate ad autorizzazione paesaggistica" u="1"/>
        <s v="25 - Servizi per disabili" u="1"/>
        <s v="31 - Gestione delle sepolture e dei loculi" u="1"/>
        <s v="10 - Levata dei protesti " u="1"/>
        <s v="31 - Gare ad evidenza pubblica di vendita di beni" u="1"/>
        <s v="39 - Gestione dei procedimenti di segnalazione e reclamo" u="1"/>
        <s v="24 - Raccolta e smaltimento rifiuti" u="1"/>
        <s v="17 - Pratiche anagrafiche" u="1"/>
        <s v="18 - Documenti di identità" u="1"/>
        <s v="19 - Servizi per minori e famiglie" u="1"/>
        <s v="15 - Autorizzazioni ex artt. 68 e 69 del TULPS (spettacoli anche viaggianti, pubblici intrattenimenti, feste da ballo, esposizioni, gare)" u="1"/>
        <s v="33 - Formazione di determinazioni, ordinanze, decreti ed altri atti amministrativi" u="1"/>
        <s v="36 - Gestione della leva" u="1"/>
        <s v="30 - Rilascio di patrocini" u="1"/>
        <s v="14 - Accertamenti e verifiche dei tributi locali" u="1"/>
        <s v="11 - Gestione delle sanzioni per violazione del CDS" u="1"/>
        <s v="25 - Gestione del protocollo" u="1"/>
        <s v="35 - Gare ad evidenza pubblica di vendita di beni" u="1"/>
        <s v="28 - Raccolta e smaltimento rifiuti" u="1"/>
        <s v="12 - Gestione ordinaria delle entrate di bilancio" u="1"/>
        <s v="09 - Provvedimenti di pianificazione urbanistica attuativa" u="1"/>
        <s v="4 - Affidamento mediante procedura aperta (o ristretta) di lavori, servizi, forniture" u="1"/>
        <s v="19 - Autorizzazioni ex artt. 68 e 69 del TULPS (spettacoli anche viaggianti, pubblici intrattenimenti, feste da ballo, esposizioni, gare)" u="1"/>
        <s v="33 - Organizzazione eventi" u="1"/>
        <s v="30 - Gestione dell'archivio" u="1"/>
        <s v="37 - Formazione di determinazioni, ordinanze, decreti ed altri atti amministrativi" u="1"/>
        <s v="34 - Rilascio di patrocini" u="1"/>
        <s v="41 - Vigilanza sulla circolazione e la sosta" u="1"/>
        <s v="29 - Gestione del protocollo" u="1"/>
        <s v="39 - Gestione del diritto allo studio" u="1"/>
        <s v="17 - Incentivi economici al personale (produttività e retribuzioni di risultato)" u="1"/>
        <s v="32 - Funzionamento degli organi collegiali" u="1"/>
        <s v="23 - Servizi di integrazione dei cittadini stranieri" u="1"/>
        <s v="5 - Affidamento diretto di lavori, servizi o forniture" u="1"/>
      </sharedItems>
    </cacheField>
    <cacheField name="Probabilità" numFmtId="2">
      <sharedItems containsMixedTypes="1" containsNumber="1" minValue="1.1666666666666667" maxValue="4" count="18">
        <n v="2.5"/>
        <n v="2"/>
        <n v="3.5"/>
        <n v="2.3333333333333335"/>
        <n v="2.8333333333333335"/>
        <n v="2.6666666666666665"/>
        <n v="3"/>
        <n v="1.8333333333333333"/>
        <n v="4"/>
        <n v="3.8333333333333335"/>
        <n v="2.1666666666666665"/>
        <n v="3.3333333333333335"/>
        <n v="3.1666666666666665"/>
        <n v="3.6666666666666665"/>
        <n v="1.1666666666666667"/>
        <n v="1.3333333333333333"/>
        <s v="Processo non sottoposto a mappatura e valutazione del rischio"/>
        <n v="1.6666666666666667"/>
      </sharedItems>
    </cacheField>
    <cacheField name="Impatto" numFmtId="2">
      <sharedItems containsMixedTypes="1" containsNumber="1" minValue="0.75" maxValue="3.75" count="8">
        <n v="1.5"/>
        <n v="1.25"/>
        <n v="1.75"/>
        <n v="2.25"/>
        <n v="1"/>
        <n v="0.75"/>
        <s v=""/>
        <n v="3.75" u="1"/>
      </sharedItems>
    </cacheField>
    <cacheField name="Rischio" numFmtId="2">
      <sharedItems containsMixedTypes="1" containsNumber="1" minValue="0.875" maxValue="14.375" count="38">
        <n v="3.75"/>
        <n v="2.5"/>
        <n v="5.25"/>
        <n v="2.916666666666667"/>
        <n v="4.25"/>
        <n v="4"/>
        <n v="4.5"/>
        <n v="7"/>
        <n v="6.7083333333333339"/>
        <n v="3.5"/>
        <n v="3.7916666666666665"/>
        <n v="3.25"/>
        <n v="5"/>
        <n v="4.75"/>
        <n v="5.75"/>
        <n v="4.125"/>
        <n v="2.1666666666666665"/>
        <n v="3.541666666666667"/>
        <n v="5.5"/>
        <n v="2"/>
        <n v="4.791666666666667"/>
        <n v="4.583333333333333"/>
        <n v="0.875"/>
        <n v="3.333333333333333"/>
        <n v="3.125"/>
        <n v="2.333333333333333"/>
        <n v="1.6666666666666665"/>
        <n v="5.8333333333333339"/>
        <n v="3.208333333333333"/>
        <s v=""/>
        <n v="1.6666666666666667"/>
        <n v="14.375" u="1"/>
        <n v="3.3333333333333335" u="1"/>
        <n v="4.375" u="1"/>
        <n v="3.958333333333333" u="1"/>
        <n v="4.166666666666667" u="1"/>
        <n v="2.6666666666666665" u="1"/>
        <n v="1.5"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Segretario" refreshedDate="46044.767942245373" createdVersion="5" refreshedVersion="8" minRefreshableVersion="3" recordCount="53" xr:uid="{00000000-000A-0000-FFFF-FFFF05000000}">
  <cacheSource type="worksheet">
    <worksheetSource ref="U11:V64" sheet="Indice Schede"/>
  </cacheSource>
  <cacheFields count="2">
    <cacheField name="Processo analizzato" numFmtId="0">
      <sharedItems count="50">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11 - Levata dei protesti "/>
        <s v="12 - Gestione delle sanzioni per violazione del CDS"/>
        <s v="13 - Gestione ordinaria delle entrate di bilancio"/>
        <s v="14 - Gestione ordinaria delle spese di bilancio"/>
        <s v="15 - Accertamenti e verifiche dei tributi loc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Pratiche anagrafiche"/>
        <s v="23 - Documenti di identità"/>
        <s v="24 - Servizi per minori e famiglie"/>
        <s v="25 - Servizi assistenziali e socio-sanitari per anziani"/>
        <s v="26 - Servizi per disabili"/>
        <s v="27 - Servizi per adulti in difficoltà"/>
        <s v="28 - Servizi di integrazione dei cittadini stranieri"/>
        <s v="29 - Raccolta e smaltimento rifiuti"/>
        <s v="30 - Gestione del protocollo"/>
        <s v="31 - Gestione dell'archivio"/>
        <s v="32 - Gestione delle sepolture e dei loculi"/>
        <s v="33 - Gestione delle tombe di famiglia"/>
        <s v="34 - Organizzazione eventi"/>
        <s v="35 - Rilascio di patrocini"/>
        <s v="36 - Gare ad evidenza pubblica di vendita di beni"/>
        <s v="37 - Funzionamento degli organi collegiali"/>
        <s v="38 - Formazione di determinazioni, ordinanze, decreti ed altri atti amministrativi"/>
        <s v="39 - Designazione dei rappresentanti dell'ente presso enti, società, fondazioni"/>
        <s v="40 - Gestione dei procedimenti di segnalazione e reclamo"/>
        <s v="41 - Gestione della leva"/>
        <s v="42 - Gestione dell'elettorato"/>
        <s v=""/>
        <s v="44 - Gestione del diritto allo studio"/>
        <s v="45 - Vigilanza sulla circolazione e la sosta"/>
        <s v="46 - Autorizzazioni Idriche"/>
        <s v="47 - Affidamenti in house"/>
        <s v="48 - Controlli sull'uso del territorio"/>
        <s v="46 - Vigilanza sulla circolazione e la sosta" u="1"/>
        <s v="43 - Gestione degli alloggi pubblici" u="1"/>
      </sharedItems>
    </cacheField>
    <cacheField name="Misure per la riduzione del rischio" numFmtId="0">
      <sharedItems count="70" longText="1">
        <s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s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s v="Pur con i recenti correttivi delle norme che obbligano a fare un piano preliminare e con delle forti limitazione della spesa, questo processo può nascondere una certa pericolosità corruttiva in relazione alle valutazioni di merito che, in via preliminare hanno dete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
        <s v="Le recenti novità che obbligano al ricorso al mercato elettronico e alla limitazione solo a deter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
        <s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
        <s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
        <s v="Il rischio corruttivo insito in questo processo e nelle varie fasi può essere abbattuto solo se si ado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quot;scorciatoie&quot; procedimentali e, con le dovute cautele relative alla riservatezza dei dati personali, dovrà essere data la più ampia pubblicità possibile ai provvedimenti di liquidazione."/>
        <s v="Anche in questo processo vengono richiamate e si auspica l'applicazione delle misure di cui alle schede 6 e 7. In più, visto che i processi di pianificazione generale hanno una durata temporale molto lunga, andrà tenuta memoria dei vari passaggi e in caso di &quot;oggetti di previsione&quot; particolarmente impattanti sia a livello finanziario che urbanistico, si dovrà vigilare in particolare sui beneficiari affinché non abbiamo alcun &quot;contatto&quot; che non sia esclusivamente tecnico, con i tecnici che pianificano e con gli amministratori che decidono."/>
        <s v="Quando il segretario esercita questa funzione, lo fa sempre alla presenza di un suo collaboratore che sia in grado in ogni momento di testimoniare dell'integrità dei suoi comportamenti. "/>
        <s v="Due sono le direttive per la riduzione del rischio. La prima fa riferimento agli agenti ed ausiliari che accertano le violazioni che dovranno sempre operare almeno in coppia al fine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quot;messa a ruolo/riscossione coattiva&quot;"/>
        <s v="Le fattispecie in cui si concretizzano questi processi sono le più varie, ma diventano rilevanti ai fini dell'anticorruzione solo quando &quot;si decidono&quot; dilazioni, sconti, azzeramenti, rimodulazioni del debito ecc. In questi casi si dovrebbe produrre anche uno scostamento tra la previsione di entrata registrata a bilancio e l'accertamento della stessa. Sarebbe bene dunque che, specie quando si determinano detti scostamenti, i servizi finanziari ne facessero segnalazione al RPCT."/>
        <s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
        <s v="La misura più importante è inerente al processo di riscossione che deve essere progressivamente sempre più informatizzato e rendere automatico ogni passaggio, specie per quei tributi che vengono annullati, revocati o per i quali si decide di non procedere con la &quot;messa a ruolo/riscossione coattiva&quot;"/>
        <s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quot;messa a ruolo/riscossione coattiva&quot;, si dovrà anche prevedere un meccanismo di trasparenza nei provvedimenti che autorizzano dette riduzioni, con particolare riferimento alla parte motivazionale."/>
        <s v="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
        <s v="Questo è un caso paradigmatico relativo ai parametri utilizzati per la valutazione del rischio che danno un risultato altissimo quando invece l'esperienza dimostra che teoricamente è difficile ipotizzare  fenomeni corruttivi, in quanto c'è il controllo reciproco dei dipendenti stessi e risulterebbe evidente ogni ipotesi premiale non in linea con i meccanismi di calcolo. A tal fine pare ovvio che la trasparenza del piano della performance debba essere altamente rigido e non derogabile e, ad ogni passaggio, sia applicata la maggior trasparenza possibile, anche con qualche inevitabile contraccolpo in tema di riservatezza dei dati personali."/>
        <s v="Se vengono applicate in modo chiaro e trasparente le disposizioni normative e regolamentari, non dovrebbero verificarsi fenomeni corruttivi. Questa fattispecie è comunque una di quelle in cui è rilevante anche il controllo delle entrate relative ai canoni previsti."/>
        <s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gli aspetti soggettivi dei beneficiari."/>
        <s v="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 ad accertamento eseguito dalla poliza municipale."/>
        <s v="Quando il Comune rilascerà la CIE, la procedura centralizzata della carta d'identità elettronica, con l'associazione delle impronte digitali, eliminerà pressoché totalmente ogni ipotesi corruttiva&quot;. Al momento la carta d'identità viene rilasciata mediante procedura informatica ed ogni rilascio è associato in modo permanente alla procedura anagrafica. Risulta complesso pertanto assegnare un'identità diversa dalla propria ai richiedenti. Inoltre il rilascio immediato allo sportello, obbligatorio per tutti, evita ogni &quot;tentazione corruttiva&quot; per un rilascio veloce o preferenziale."/>
        <s v="Per i servizi che comportano la corresponsione di contributi in denaro si faccia riferimento alle prescrizioni di cui alla scheda n. 8 sulla corresponsione dei benefici economici. Per i servizi in cui si debba disporre il ricovero in strutture o interventi similari, si dovranno utilizzare solo strutture accreditate secondo la normativa regionale e convenzionate con i servizi consorziali"/>
        <s v="Per i servizi che comportano la corresponsione di contributi in denaro si faccia riferimento alle prescrizioni di cui alla scheda n. 8 sulla corresponsione dei benefici economici. Per i servizi in cui si debba disporre il ricovero in strutture o interventi similari, si dovranno utilizzare solo strutture accreditate secondo la normativa regionale e convenzionate con i servizi comunali consorziali"/>
        <s v="Per i servizi che comportano la corresponsione di contributi in denaro si faccia riferimento alle prescrizioni di cui alla scheda n. 8 sulla corresponsione dei benefici economici. Per i servizi in cui si debba disporre il ricovero in strutture o interventi similari, si dovranno utilizzare solo strutture accreditate secondo la normativa regionale e convenzionate con i servizi comunali consorziali. Andrà sempre tenuto conto della regolarità del soggiorno dei beneficiari in contatto costante con lo sportello per l'immigrazione e l'ufficio stranieri della questura."/>
        <s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aderito al Consorzio C.S.E.A. che effettua la gara per l'affidamento dei servizi di tutti gli enti consorziati"/>
        <s v="Non si registrano pericoli corruttivi anche perché questo ente si è dotato del protocollo elettronico con profilatura dei flussi."/>
        <s v="Non si registrano pericoli corruttivi anche perché questo ente si è dotato di un manuale di gestione documentale che, unitamente al protocollo elettronico, determina una profilatura dei flussi documentali."/>
        <s v="Il forte controllo sociale derivato dalla forte esposizione del servizio all'attenzione di parenti e conoscenti del defunto esclude pratiche corruttive nel servizio di gestione cimiteriale. Per quanto riguarda la gestione delle concessioni cimiteriali è stato adottato un apposito regolamento e le tariffe sono aggiornate periodicamente "/>
        <s v="Oltre a quanto indicato nella scheda precedente per quanto riguarda questa fattispecie si rimanda al regolamento in vigore. L'eventuale assegnazione di nuove tombe andrà fatta con apposito procedimento ad evidenza pubblica."/>
        <s v="Si consiglia ai responsabili dei servizi di procedere alla realizzazione di eventi mediante la pubblicazione preventiva di un bando di co-progettazione con enti del terzo settore o con impresari artistici. Anche se il codice dei contratti non si applica a questa fattispecie sembra utile, se non necessario, adottare ogni possibile strumento di evidenza pubblica."/>
        <s v="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
        <s v="Vanno previste vendite di beni mobili ed immobili solo se previste in appositi bandi con tutte le regole necessarie o con regolamenti che comunque prevedano un coinvolgimento di diversi soggetti."/>
        <s v="Non si ritiene necessario adottare misure particolari"/>
        <s v="Vanno distinte designazioni che prevedono un compenso dalle designazioni che invece non prevedano un compenso. Maggiore è il compen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
        <s v="Questo comune si è dotato di un protocollo elettronico con cui  vengono profilati i flussi documentali, le segnalazioni, anche quelle anonime o con secretazione del mittente,  sono sempre rintracciabili rendendo evidente eventuali omissioni o fenomeni corruttivi."/>
        <s v="La leva militare al momento è sospesa, anche se in realtà le liste devono ancora essere compilate. Non esistono fattispecie teoriche di corruzione in questo campo."/>
        <s v="La maggioranza degli atti dell'ufficio elettorale è totalmente vincolata e non può prevedere episodi corruttivi, che invece si possono concretizzare, anche in modo &quot;pericoloso&quot; nei procedimenti di predisposizione delle liste elettorali (autentiche di firma, certificazioni ecc.). In questi casi i dipendenti dell'ufficio elettorale, sia quelli a ciò destinati in via permanente che quelli in via straordinaria, dovranno essere controllati dai propri responsabili al fine di eseguire le loro prestazioni solo nell'ambito dell'ufficio elettorale e solo durante l'orario di ufficio."/>
        <s v=""/>
        <s v="L'assegnazione dei libri di testo, gratuita o semigratuita, è assolutamente vincolata e non può essere oggetto di corruzione. Diverso invece il problema legato ai processi legati all'indiv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
        <s v="Questo processo può essere assimilato a quello sulle sanzioni del CDS."/>
        <s v="Mentre l'approvvigionamento idrico per usi domestici non risulta particolarmente problematico, ci possono essere dei profili di criticità nel campo dell'approvvigionamento idrico per usi agricoli ed industriali e per la gestione dei pozzi privati. La molteplicità di norme nazionali e regionali e l'oggettiva difficoltà dei controlli consigliano massima attenzione sui procedimenti di autorizzazione dei prelievi e degli scarichi."/>
        <s v="Al momento non ricorre la fattispecie. Nel caso di futuri affidamenti di gestioni di questo tipo, si consiglia di provvedere sempre sulla base di procedimenti ad evidenza pubblica e di spostare l'individuazione delle caratteristiche potenziali degli affidatari, in termini di economicità e funzionalità, dalla fase decisionale a quella di programmazione. In questo modo i responsabili dei servizi avranno poco margine per affidamenti discrezionali."/>
        <s v="Il controllo del territorio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
        <s v="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 u="1"/>
        <s v="Se il comune è tra quelli che rilasciano la CIE: &quot;La procedura centralizzata della carta d'identità elettronica, con l'associazione delle impronte digitali, elimina pressoché totalmente ogni ipotesi corruttiva&quot;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quot;tentazione corruttiva&quot; per un rilascio veloce o preferenziale." u="1"/>
        <s v="L'assegnazione dei libri di testo, gratuita o semigratuita, è assolutamente vincolata e non può essere oggetto di corrzuione. Diverso invece il problema legato ai processi legati all'indiz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 u="1"/>
        <s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quot;scorciatoie&quot; procedimentali e, con le dovute cautele relative alla riservatezza dei dati personali, dovrà essere data la più ampia pubblicità possibile ai provvedimenti di liquidazione." u="1"/>
        <s v="Le fattispecie in cui si concretizzano questi processi sono le più varie, ma diventano rilevanti ai fini dell'anticorruzione solo quando &quot;si decidono&quot;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 u="1"/>
        <s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 u="1"/>
        <s v="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 u="1"/>
        <s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 u="1"/>
        <s v="La misura più importante è inerente al processo di riscossione che deve essere progressivamente sempre più informatizzato e rendere automatico ogni passaggio, specie per quei tributi che vengono annullati, revocati o per i quali si decide di non procedere con la &quot;messa a ruolo/risocssione coattiva&quot;" u="1"/>
        <s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quot;messa a ruolo/risocssione coattiva&quot;, si dovrà anche prevedere un meccanismo di trasparenza nei provvedimenti che autorizzano dette riduzioni, con particolare riferimento alla parte motivazionale." u="1"/>
        <s v="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 u="1"/>
        <s v="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 u="1"/>
        <s v="La maggioranza dei prodotti dell'ufficio elettorale è totalmente vincolata e non può prevedere episodi corruttivi, che invece si possono concretizzare, anche in modo &quot;pericoloso&quot;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 u="1"/>
        <s v="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 u="1"/>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u="1"/>
        <s v="Si consiglia ai responsabili dei servizi di procedere alla realzizzazione di eventi mediante la pubblicazione preventiva di un bando di co-progettazione con enti del terzo settore o con impresari artistici. Anche se il codice dei contratti non si applica a questa fattispecie sembra utile, se non necessario, adottare ogni possibile strumento di evidenza pubblica." u="1"/>
        <s v="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ad accertamento eseguito dalla poliza municipale." u="1"/>
        <s v="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 u="1"/>
        <s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 u="1"/>
        <s v="Le graduatorie per l'assegnazione degli alloggi popolari dovranno essere redatte esclusivamente da soggetti terzi rispetto ai dipendenti dell'ufficio. Gli alloggi sono affidati in gestione all'A.T.C." u="1"/>
        <s v="Le graduatorie per l'assegnazione degli alloggi popolari dovranno essere redatte esclusivamente da soggetti terzi rispetto ai dipendenti dell'ufficio. Ci si rivolga prioritariamente alle prestazioni di esperti di comuni e agenzie autonome." u="1"/>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 u="1"/>
        <s v="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 u="1"/>
        <s v="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quot;messa a ruolo/risocssione coattiva&quot;" u="1"/>
        <s v="Oltre a quanto indicato nella scheda precedente per quanto riguarda questa fattispecie si ritiene necessario adoattre un apposito regolamento e l'eventuale assegnazione di nuove tombe andrà fatta con apposito procedimento ad evidenza pubblica." u="1"/>
        <s v="Questo comune si è dotato di un protocollo elettronico con cui  vengono profilati i flussi documentali, le segnalazioni, anche quelle anonime o con secretazione del mittente,  sono sempre rintracciabili rendendo evidente eventuali omissioni o fenomeni corruttivi. [Se invece il comune non si è dotato di tale strumento potrà prevederne l'acquisto, anche a tal fine ...]" u="1"/>
        <s v="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 u="1"/>
        <s v="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3">
  <r>
    <x v="0"/>
    <x v="0"/>
    <x v="0"/>
    <x v="0"/>
  </r>
  <r>
    <x v="1"/>
    <x v="1"/>
    <x v="1"/>
    <x v="1"/>
  </r>
  <r>
    <x v="2"/>
    <x v="2"/>
    <x v="0"/>
    <x v="2"/>
  </r>
  <r>
    <x v="3"/>
    <x v="3"/>
    <x v="1"/>
    <x v="3"/>
  </r>
  <r>
    <x v="4"/>
    <x v="4"/>
    <x v="0"/>
    <x v="4"/>
  </r>
  <r>
    <x v="5"/>
    <x v="5"/>
    <x v="0"/>
    <x v="5"/>
  </r>
  <r>
    <x v="6"/>
    <x v="6"/>
    <x v="0"/>
    <x v="6"/>
  </r>
  <r>
    <x v="7"/>
    <x v="7"/>
    <x v="0"/>
    <x v="0"/>
  </r>
  <r>
    <x v="8"/>
    <x v="8"/>
    <x v="2"/>
    <x v="7"/>
  </r>
  <r>
    <x v="9"/>
    <x v="9"/>
    <x v="2"/>
    <x v="8"/>
  </r>
  <r>
    <x v="10"/>
    <x v="1"/>
    <x v="2"/>
    <x v="9"/>
  </r>
  <r>
    <x v="11"/>
    <x v="10"/>
    <x v="2"/>
    <x v="10"/>
  </r>
  <r>
    <x v="12"/>
    <x v="10"/>
    <x v="0"/>
    <x v="11"/>
  </r>
  <r>
    <x v="13"/>
    <x v="11"/>
    <x v="0"/>
    <x v="12"/>
  </r>
  <r>
    <x v="14"/>
    <x v="12"/>
    <x v="0"/>
    <x v="13"/>
  </r>
  <r>
    <x v="15"/>
    <x v="9"/>
    <x v="0"/>
    <x v="14"/>
  </r>
  <r>
    <x v="16"/>
    <x v="6"/>
    <x v="0"/>
    <x v="6"/>
  </r>
  <r>
    <x v="17"/>
    <x v="7"/>
    <x v="3"/>
    <x v="15"/>
  </r>
  <r>
    <x v="18"/>
    <x v="10"/>
    <x v="4"/>
    <x v="16"/>
  </r>
  <r>
    <x v="19"/>
    <x v="4"/>
    <x v="1"/>
    <x v="17"/>
  </r>
  <r>
    <x v="20"/>
    <x v="13"/>
    <x v="0"/>
    <x v="18"/>
  </r>
  <r>
    <x v="21"/>
    <x v="10"/>
    <x v="4"/>
    <x v="16"/>
  </r>
  <r>
    <x v="22"/>
    <x v="1"/>
    <x v="4"/>
    <x v="19"/>
  </r>
  <r>
    <x v="23"/>
    <x v="9"/>
    <x v="1"/>
    <x v="20"/>
  </r>
  <r>
    <x v="24"/>
    <x v="9"/>
    <x v="1"/>
    <x v="20"/>
  </r>
  <r>
    <x v="25"/>
    <x v="9"/>
    <x v="1"/>
    <x v="20"/>
  </r>
  <r>
    <x v="26"/>
    <x v="9"/>
    <x v="1"/>
    <x v="20"/>
  </r>
  <r>
    <x v="27"/>
    <x v="9"/>
    <x v="0"/>
    <x v="14"/>
  </r>
  <r>
    <x v="28"/>
    <x v="13"/>
    <x v="1"/>
    <x v="21"/>
  </r>
  <r>
    <x v="29"/>
    <x v="14"/>
    <x v="5"/>
    <x v="22"/>
  </r>
  <r>
    <x v="30"/>
    <x v="14"/>
    <x v="5"/>
    <x v="22"/>
  </r>
  <r>
    <x v="31"/>
    <x v="10"/>
    <x v="4"/>
    <x v="16"/>
  </r>
  <r>
    <x v="32"/>
    <x v="0"/>
    <x v="4"/>
    <x v="1"/>
  </r>
  <r>
    <x v="33"/>
    <x v="6"/>
    <x v="1"/>
    <x v="0"/>
  </r>
  <r>
    <x v="34"/>
    <x v="5"/>
    <x v="1"/>
    <x v="23"/>
  </r>
  <r>
    <x v="35"/>
    <x v="0"/>
    <x v="1"/>
    <x v="24"/>
  </r>
  <r>
    <x v="36"/>
    <x v="15"/>
    <x v="2"/>
    <x v="25"/>
  </r>
  <r>
    <x v="37"/>
    <x v="15"/>
    <x v="1"/>
    <x v="26"/>
  </r>
  <r>
    <x v="38"/>
    <x v="11"/>
    <x v="2"/>
    <x v="27"/>
  </r>
  <r>
    <x v="39"/>
    <x v="7"/>
    <x v="2"/>
    <x v="28"/>
  </r>
  <r>
    <x v="40"/>
    <x v="14"/>
    <x v="5"/>
    <x v="22"/>
  </r>
  <r>
    <x v="41"/>
    <x v="1"/>
    <x v="4"/>
    <x v="19"/>
  </r>
  <r>
    <x v="42"/>
    <x v="16"/>
    <x v="6"/>
    <x v="29"/>
  </r>
  <r>
    <x v="43"/>
    <x v="5"/>
    <x v="1"/>
    <x v="23"/>
  </r>
  <r>
    <x v="44"/>
    <x v="17"/>
    <x v="4"/>
    <x v="30"/>
  </r>
  <r>
    <x v="45"/>
    <x v="0"/>
    <x v="1"/>
    <x v="24"/>
  </r>
  <r>
    <x v="46"/>
    <x v="12"/>
    <x v="0"/>
    <x v="13"/>
  </r>
  <r>
    <x v="47"/>
    <x v="6"/>
    <x v="1"/>
    <x v="0"/>
  </r>
  <r>
    <x v="48"/>
    <x v="16"/>
    <x v="6"/>
    <x v="29"/>
  </r>
  <r>
    <x v="48"/>
    <x v="16"/>
    <x v="6"/>
    <x v="29"/>
  </r>
  <r>
    <x v="48"/>
    <x v="16"/>
    <x v="6"/>
    <x v="29"/>
  </r>
  <r>
    <x v="48"/>
    <x v="16"/>
    <x v="6"/>
    <x v="29"/>
  </r>
  <r>
    <x v="48"/>
    <x v="16"/>
    <x v="6"/>
    <x v="2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x v="0"/>
    <x v="0"/>
  </r>
  <r>
    <x v="1"/>
    <x v="1"/>
  </r>
  <r>
    <x v="2"/>
    <x v="2"/>
  </r>
  <r>
    <x v="3"/>
    <x v="3"/>
  </r>
  <r>
    <x v="4"/>
    <x v="3"/>
  </r>
  <r>
    <x v="5"/>
    <x v="4"/>
  </r>
  <r>
    <x v="6"/>
    <x v="5"/>
  </r>
  <r>
    <x v="7"/>
    <x v="6"/>
  </r>
  <r>
    <x v="8"/>
    <x v="7"/>
  </r>
  <r>
    <x v="9"/>
    <x v="7"/>
  </r>
  <r>
    <x v="10"/>
    <x v="8"/>
  </r>
  <r>
    <x v="11"/>
    <x v="9"/>
  </r>
  <r>
    <x v="12"/>
    <x v="10"/>
  </r>
  <r>
    <x v="13"/>
    <x v="11"/>
  </r>
  <r>
    <x v="14"/>
    <x v="12"/>
  </r>
  <r>
    <x v="15"/>
    <x v="13"/>
  </r>
  <r>
    <x v="16"/>
    <x v="14"/>
  </r>
  <r>
    <x v="17"/>
    <x v="15"/>
  </r>
  <r>
    <x v="18"/>
    <x v="16"/>
  </r>
  <r>
    <x v="19"/>
    <x v="16"/>
  </r>
  <r>
    <x v="20"/>
    <x v="17"/>
  </r>
  <r>
    <x v="21"/>
    <x v="18"/>
  </r>
  <r>
    <x v="22"/>
    <x v="19"/>
  </r>
  <r>
    <x v="23"/>
    <x v="20"/>
  </r>
  <r>
    <x v="24"/>
    <x v="20"/>
  </r>
  <r>
    <x v="25"/>
    <x v="20"/>
  </r>
  <r>
    <x v="26"/>
    <x v="21"/>
  </r>
  <r>
    <x v="27"/>
    <x v="22"/>
  </r>
  <r>
    <x v="28"/>
    <x v="23"/>
  </r>
  <r>
    <x v="29"/>
    <x v="24"/>
  </r>
  <r>
    <x v="30"/>
    <x v="25"/>
  </r>
  <r>
    <x v="31"/>
    <x v="26"/>
  </r>
  <r>
    <x v="32"/>
    <x v="27"/>
  </r>
  <r>
    <x v="33"/>
    <x v="28"/>
  </r>
  <r>
    <x v="34"/>
    <x v="29"/>
  </r>
  <r>
    <x v="35"/>
    <x v="30"/>
  </r>
  <r>
    <x v="36"/>
    <x v="31"/>
  </r>
  <r>
    <x v="37"/>
    <x v="31"/>
  </r>
  <r>
    <x v="38"/>
    <x v="32"/>
  </r>
  <r>
    <x v="39"/>
    <x v="33"/>
  </r>
  <r>
    <x v="40"/>
    <x v="34"/>
  </r>
  <r>
    <x v="41"/>
    <x v="35"/>
  </r>
  <r>
    <x v="42"/>
    <x v="36"/>
  </r>
  <r>
    <x v="43"/>
    <x v="37"/>
  </r>
  <r>
    <x v="44"/>
    <x v="38"/>
  </r>
  <r>
    <x v="45"/>
    <x v="39"/>
  </r>
  <r>
    <x v="46"/>
    <x v="40"/>
  </r>
  <r>
    <x v="47"/>
    <x v="41"/>
  </r>
  <r>
    <x v="42"/>
    <x v="36"/>
  </r>
  <r>
    <x v="42"/>
    <x v="36"/>
  </r>
  <r>
    <x v="42"/>
    <x v="36"/>
  </r>
  <r>
    <x v="42"/>
    <x v="36"/>
  </r>
  <r>
    <x v="42"/>
    <x v="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ella_pivot1" cacheId="0" applyNumberFormats="0" applyBorderFormats="0" applyFontFormats="0" applyPatternFormats="0" applyAlignmentFormats="0" applyWidthHeightFormats="1" dataCaption="Valori" updatedVersion="6" minRefreshableVersion="3" showDrill="0" showDataTips="0" rowGrandTotals="0" colGrandTotals="0" itemPrintTitles="1" createdVersion="5" indent="0" showHeaders="0" compact="0" compactData="0" multipleFieldFilters="0">
  <location ref="B20:E68" firstHeaderRow="0" firstDataRow="0" firstDataCol="4"/>
  <pivotFields count="4">
    <pivotField axis="axisRow" compact="0" outline="0" showAll="0" sortType="ascending" defaultSubtotal="0">
      <items count="137">
        <item x="48"/>
        <item x="0"/>
        <item x="1"/>
        <item x="2"/>
        <item x="3"/>
        <item x="4"/>
        <item x="5"/>
        <item x="6"/>
        <item x="7"/>
        <item m="1" x="74"/>
        <item m="1" x="123"/>
        <item x="8"/>
        <item m="1" x="49"/>
        <item m="1" x="73"/>
        <item m="1" x="106"/>
        <item x="9"/>
        <item m="1" x="118"/>
        <item m="1" x="75"/>
        <item x="10"/>
        <item x="11"/>
        <item m="1" x="122"/>
        <item m="1" x="90"/>
        <item m="1" x="98"/>
        <item x="12"/>
        <item m="1" x="50"/>
        <item m="1" x="117"/>
        <item m="1" x="94"/>
        <item x="13"/>
        <item m="1" x="101"/>
        <item x="14"/>
        <item m="1" x="113"/>
        <item x="15"/>
        <item m="1" x="84"/>
        <item m="1" x="63"/>
        <item x="16"/>
        <item m="1" x="133"/>
        <item m="1" x="110"/>
        <item m="1" x="100"/>
        <item m="1" x="111"/>
        <item x="17"/>
        <item x="18"/>
        <item m="1" x="125"/>
        <item m="1" x="112"/>
        <item m="1" x="95"/>
        <item x="19"/>
        <item m="1" x="85"/>
        <item m="1" x="87"/>
        <item x="20"/>
        <item m="1" x="51"/>
        <item m="1" x="97"/>
        <item m="1" x="52"/>
        <item x="21"/>
        <item m="1" x="65"/>
        <item x="22"/>
        <item m="1" x="135"/>
        <item m="1" x="53"/>
        <item m="1" x="109"/>
        <item m="1" x="93"/>
        <item x="23"/>
        <item m="1" x="119"/>
        <item x="24"/>
        <item m="1" x="104"/>
        <item m="1" x="92"/>
        <item m="1" x="72"/>
        <item x="25"/>
        <item m="1" x="80"/>
        <item m="1" x="55"/>
        <item x="26"/>
        <item m="1" x="79"/>
        <item m="1" x="121"/>
        <item x="27"/>
        <item m="1" x="131"/>
        <item m="1" x="91"/>
        <item x="28"/>
        <item m="1" x="58"/>
        <item x="29"/>
        <item m="1" x="127"/>
        <item m="1" x="116"/>
        <item m="1" x="107"/>
        <item x="30"/>
        <item m="1" x="105"/>
        <item m="1" x="134"/>
        <item x="31"/>
        <item m="1" x="102"/>
        <item m="1" x="114"/>
        <item x="32"/>
        <item m="1" x="126"/>
        <item m="1" x="71"/>
        <item x="33"/>
        <item m="1" x="129"/>
        <item m="1" x="120"/>
        <item m="1" x="99"/>
        <item x="34"/>
        <item m="1" x="54"/>
        <item x="35"/>
        <item m="1" x="115"/>
        <item m="1" x="128"/>
        <item x="36"/>
        <item m="1" x="61"/>
        <item m="1" x="76"/>
        <item x="37"/>
        <item m="1" x="67"/>
        <item x="38"/>
        <item m="1" x="108"/>
        <item m="1" x="132"/>
        <item m="1" x="124"/>
        <item x="39"/>
        <item m="1" x="56"/>
        <item m="1" x="78"/>
        <item x="40"/>
        <item m="1" x="83"/>
        <item m="1" x="130"/>
        <item m="1" x="77"/>
        <item m="1" x="88"/>
        <item x="41"/>
        <item m="1" x="62"/>
        <item x="42"/>
        <item m="1" x="66"/>
        <item x="43"/>
        <item m="1" x="69"/>
        <item m="1" x="82"/>
        <item m="1" x="68"/>
        <item x="44"/>
        <item m="1" x="81"/>
        <item x="45"/>
        <item m="1" x="64"/>
        <item m="1" x="86"/>
        <item x="46"/>
        <item m="1" x="70"/>
        <item m="1" x="60"/>
        <item x="47"/>
        <item m="1" x="59"/>
        <item m="1" x="136"/>
        <item m="1" x="57"/>
        <item m="1" x="103"/>
        <item m="1" x="96"/>
        <item m="1" x="89"/>
      </items>
    </pivotField>
    <pivotField axis="axisRow" compact="0" outline="0" showAll="0" defaultSubtotal="0">
      <items count="18">
        <item x="14"/>
        <item x="15"/>
        <item x="17"/>
        <item x="7"/>
        <item x="1"/>
        <item x="10"/>
        <item x="3"/>
        <item x="0"/>
        <item x="5"/>
        <item x="4"/>
        <item x="6"/>
        <item x="12"/>
        <item x="11"/>
        <item x="2"/>
        <item x="13"/>
        <item x="9"/>
        <item x="8"/>
        <item x="16"/>
      </items>
    </pivotField>
    <pivotField axis="axisRow" compact="0" outline="0" showAll="0" defaultSubtotal="0">
      <items count="8">
        <item x="5"/>
        <item x="4"/>
        <item x="1"/>
        <item x="0"/>
        <item x="2"/>
        <item m="1" x="7"/>
        <item x="6"/>
        <item x="3"/>
      </items>
    </pivotField>
    <pivotField axis="axisRow" compact="0" outline="0" showAll="0" defaultSubtotal="0">
      <items count="38">
        <item x="22"/>
        <item m="1" x="37"/>
        <item x="26"/>
        <item x="30"/>
        <item x="19"/>
        <item x="16"/>
        <item x="25"/>
        <item x="1"/>
        <item x="3"/>
        <item x="24"/>
        <item x="28"/>
        <item x="23"/>
        <item m="1" x="32"/>
        <item x="17"/>
        <item x="0"/>
        <item x="10"/>
        <item m="1" x="35"/>
        <item x="4"/>
        <item m="1" x="33"/>
        <item x="21"/>
        <item x="13"/>
        <item x="20"/>
        <item x="2"/>
        <item x="27"/>
        <item x="8"/>
        <item x="7"/>
        <item m="1" x="31"/>
        <item x="29"/>
        <item x="9"/>
        <item m="1" x="34"/>
        <item m="1" x="36"/>
        <item x="15"/>
        <item x="5"/>
        <item x="6"/>
        <item x="11"/>
        <item x="12"/>
        <item x="14"/>
        <item x="18"/>
      </items>
    </pivotField>
  </pivotFields>
  <rowFields count="4">
    <field x="0"/>
    <field x="1"/>
    <field x="2"/>
    <field x="3"/>
  </rowFields>
  <rowItems count="49">
    <i>
      <x/>
      <x v="17"/>
      <x v="6"/>
      <x v="27"/>
    </i>
    <i>
      <x v="1"/>
      <x v="7"/>
      <x v="3"/>
      <x v="14"/>
    </i>
    <i>
      <x v="2"/>
      <x v="4"/>
      <x v="2"/>
      <x v="7"/>
    </i>
    <i>
      <x v="3"/>
      <x v="13"/>
      <x v="3"/>
      <x v="22"/>
    </i>
    <i>
      <x v="4"/>
      <x v="6"/>
      <x v="2"/>
      <x v="8"/>
    </i>
    <i>
      <x v="5"/>
      <x v="9"/>
      <x v="3"/>
      <x v="17"/>
    </i>
    <i>
      <x v="6"/>
      <x v="8"/>
      <x v="3"/>
      <x v="32"/>
    </i>
    <i>
      <x v="7"/>
      <x v="10"/>
      <x v="3"/>
      <x v="33"/>
    </i>
    <i>
      <x v="8"/>
      <x v="3"/>
      <x v="3"/>
      <x v="14"/>
    </i>
    <i>
      <x v="11"/>
      <x v="16"/>
      <x v="4"/>
      <x v="25"/>
    </i>
    <i>
      <x v="15"/>
      <x v="15"/>
      <x v="4"/>
      <x v="24"/>
    </i>
    <i>
      <x v="18"/>
      <x v="4"/>
      <x v="4"/>
      <x v="28"/>
    </i>
    <i>
      <x v="19"/>
      <x v="5"/>
      <x v="4"/>
      <x v="15"/>
    </i>
    <i>
      <x v="23"/>
      <x v="5"/>
      <x v="3"/>
      <x v="34"/>
    </i>
    <i>
      <x v="27"/>
      <x v="12"/>
      <x v="3"/>
      <x v="35"/>
    </i>
    <i>
      <x v="29"/>
      <x v="11"/>
      <x v="3"/>
      <x v="20"/>
    </i>
    <i>
      <x v="31"/>
      <x v="15"/>
      <x v="3"/>
      <x v="36"/>
    </i>
    <i>
      <x v="34"/>
      <x v="10"/>
      <x v="3"/>
      <x v="33"/>
    </i>
    <i>
      <x v="39"/>
      <x v="3"/>
      <x v="7"/>
      <x v="31"/>
    </i>
    <i>
      <x v="40"/>
      <x v="5"/>
      <x v="1"/>
      <x v="5"/>
    </i>
    <i>
      <x v="44"/>
      <x v="9"/>
      <x v="2"/>
      <x v="13"/>
    </i>
    <i>
      <x v="47"/>
      <x v="14"/>
      <x v="3"/>
      <x v="37"/>
    </i>
    <i>
      <x v="51"/>
      <x v="5"/>
      <x v="1"/>
      <x v="5"/>
    </i>
    <i>
      <x v="53"/>
      <x v="4"/>
      <x v="1"/>
      <x v="4"/>
    </i>
    <i>
      <x v="58"/>
      <x v="15"/>
      <x v="2"/>
      <x v="21"/>
    </i>
    <i>
      <x v="60"/>
      <x v="15"/>
      <x v="2"/>
      <x v="21"/>
    </i>
    <i>
      <x v="64"/>
      <x v="15"/>
      <x v="2"/>
      <x v="21"/>
    </i>
    <i>
      <x v="67"/>
      <x v="15"/>
      <x v="2"/>
      <x v="21"/>
    </i>
    <i>
      <x v="70"/>
      <x v="15"/>
      <x v="3"/>
      <x v="36"/>
    </i>
    <i>
      <x v="73"/>
      <x v="14"/>
      <x v="2"/>
      <x v="19"/>
    </i>
    <i>
      <x v="75"/>
      <x/>
      <x/>
      <x/>
    </i>
    <i>
      <x v="79"/>
      <x/>
      <x/>
      <x/>
    </i>
    <i>
      <x v="82"/>
      <x v="5"/>
      <x v="1"/>
      <x v="5"/>
    </i>
    <i>
      <x v="85"/>
      <x v="7"/>
      <x v="1"/>
      <x v="7"/>
    </i>
    <i>
      <x v="88"/>
      <x v="10"/>
      <x v="2"/>
      <x v="14"/>
    </i>
    <i>
      <x v="92"/>
      <x v="8"/>
      <x v="2"/>
      <x v="11"/>
    </i>
    <i>
      <x v="94"/>
      <x v="7"/>
      <x v="2"/>
      <x v="9"/>
    </i>
    <i>
      <x v="97"/>
      <x v="1"/>
      <x v="4"/>
      <x v="6"/>
    </i>
    <i>
      <x v="100"/>
      <x v="1"/>
      <x v="2"/>
      <x v="2"/>
    </i>
    <i>
      <x v="102"/>
      <x v="12"/>
      <x v="4"/>
      <x v="23"/>
    </i>
    <i>
      <x v="106"/>
      <x v="3"/>
      <x v="4"/>
      <x v="10"/>
    </i>
    <i>
      <x v="109"/>
      <x/>
      <x/>
      <x/>
    </i>
    <i>
      <x v="114"/>
      <x v="4"/>
      <x v="1"/>
      <x v="4"/>
    </i>
    <i>
      <x v="116"/>
      <x v="17"/>
      <x v="6"/>
      <x v="27"/>
    </i>
    <i>
      <x v="118"/>
      <x v="8"/>
      <x v="2"/>
      <x v="11"/>
    </i>
    <i>
      <x v="122"/>
      <x v="2"/>
      <x v="1"/>
      <x v="3"/>
    </i>
    <i>
      <x v="124"/>
      <x v="7"/>
      <x v="2"/>
      <x v="9"/>
    </i>
    <i>
      <x v="127"/>
      <x v="11"/>
      <x v="3"/>
      <x v="20"/>
    </i>
    <i>
      <x v="130"/>
      <x v="10"/>
      <x v="2"/>
      <x v="14"/>
    </i>
  </rowItems>
  <colItems count="1">
    <i/>
  </colItems>
  <formats count="109">
    <format dxfId="902">
      <pivotArea type="all" dataOnly="0" outline="0" fieldPosition="0"/>
    </format>
    <format dxfId="901">
      <pivotArea dataOnly="0" labelOnly="1" outline="0" fieldPosition="0">
        <references count="1">
          <reference field="0" count="0"/>
        </references>
      </pivotArea>
    </format>
    <format dxfId="900">
      <pivotArea dataOnly="0" labelOnly="1" outline="0" fieldPosition="0">
        <references count="2">
          <reference field="0" count="1" selected="0">
            <x v="1"/>
          </reference>
          <reference field="1" count="1">
            <x v="7"/>
          </reference>
        </references>
      </pivotArea>
    </format>
    <format dxfId="899">
      <pivotArea dataOnly="0" labelOnly="1" outline="0" fieldPosition="0">
        <references count="2">
          <reference field="0" count="1" selected="0">
            <x v="2"/>
          </reference>
          <reference field="1" count="1">
            <x v="4"/>
          </reference>
        </references>
      </pivotArea>
    </format>
    <format dxfId="898">
      <pivotArea dataOnly="0" labelOnly="1" outline="0" fieldPosition="0">
        <references count="2">
          <reference field="0" count="1" selected="0">
            <x v="3"/>
          </reference>
          <reference field="1" count="1">
            <x v="13"/>
          </reference>
        </references>
      </pivotArea>
    </format>
    <format dxfId="897">
      <pivotArea dataOnly="0" labelOnly="1" outline="0" fieldPosition="0">
        <references count="2">
          <reference field="0" count="1" selected="0">
            <x v="4"/>
          </reference>
          <reference field="1" count="1">
            <x v="6"/>
          </reference>
        </references>
      </pivotArea>
    </format>
    <format dxfId="896">
      <pivotArea dataOnly="0" labelOnly="1" outline="0" fieldPosition="0">
        <references count="2">
          <reference field="0" count="1" selected="0">
            <x v="5"/>
          </reference>
          <reference field="1" count="1">
            <x v="9"/>
          </reference>
        </references>
      </pivotArea>
    </format>
    <format dxfId="895">
      <pivotArea dataOnly="0" labelOnly="1" outline="0" fieldPosition="0">
        <references count="2">
          <reference field="0" count="1" selected="0">
            <x v="6"/>
          </reference>
          <reference field="1" count="1">
            <x v="6"/>
          </reference>
        </references>
      </pivotArea>
    </format>
    <format dxfId="894">
      <pivotArea dataOnly="0" labelOnly="1" outline="0" fieldPosition="0">
        <references count="2">
          <reference field="0" count="1" selected="0">
            <x v="7"/>
          </reference>
          <reference field="1" count="1">
            <x v="10"/>
          </reference>
        </references>
      </pivotArea>
    </format>
    <format dxfId="893">
      <pivotArea dataOnly="0" labelOnly="1" outline="0" fieldPosition="0">
        <references count="2">
          <reference field="0" count="1" selected="0">
            <x v="9"/>
          </reference>
          <reference field="1" count="1">
            <x v="16"/>
          </reference>
        </references>
      </pivotArea>
    </format>
    <format dxfId="892">
      <pivotArea dataOnly="0" labelOnly="1" outline="0" fieldPosition="0">
        <references count="2">
          <reference field="0" count="1" selected="0">
            <x v="10"/>
          </reference>
          <reference field="1" count="1">
            <x v="15"/>
          </reference>
        </references>
      </pivotArea>
    </format>
    <format dxfId="891">
      <pivotArea dataOnly="0" labelOnly="1" outline="0" fieldPosition="0">
        <references count="2">
          <reference field="0" count="1" selected="0">
            <x v="13"/>
          </reference>
          <reference field="1" count="1">
            <x v="5"/>
          </reference>
        </references>
      </pivotArea>
    </format>
    <format dxfId="890">
      <pivotArea dataOnly="0" labelOnly="1" outline="0" fieldPosition="0">
        <references count="2">
          <reference field="0" count="1" selected="0">
            <x v="21"/>
          </reference>
          <reference field="1" count="1">
            <x v="12"/>
          </reference>
        </references>
      </pivotArea>
    </format>
    <format dxfId="889">
      <pivotArea dataOnly="0" labelOnly="1" outline="0" fieldPosition="0">
        <references count="2">
          <reference field="0" count="1" selected="0">
            <x v="22"/>
          </reference>
          <reference field="1" count="1">
            <x v="15"/>
          </reference>
        </references>
      </pivotArea>
    </format>
    <format dxfId="888">
      <pivotArea dataOnly="0" labelOnly="1" outline="0" fieldPosition="0">
        <references count="2">
          <reference field="0" count="1" selected="0">
            <x v="26"/>
          </reference>
          <reference field="1" count="1">
            <x v="5"/>
          </reference>
        </references>
      </pivotArea>
    </format>
    <format dxfId="887">
      <pivotArea dataOnly="0" labelOnly="1" outline="0" fieldPosition="0">
        <references count="2">
          <reference field="0" count="1" selected="0">
            <x v="30"/>
          </reference>
          <reference field="1" count="1">
            <x v="9"/>
          </reference>
        </references>
      </pivotArea>
    </format>
    <format dxfId="886">
      <pivotArea dataOnly="0" labelOnly="1" outline="0" fieldPosition="0">
        <references count="2">
          <reference field="0" count="1" selected="0">
            <x v="33"/>
          </reference>
          <reference field="1" count="1">
            <x v="12"/>
          </reference>
        </references>
      </pivotArea>
    </format>
    <format dxfId="885">
      <pivotArea dataOnly="0" labelOnly="1" outline="0" fieldPosition="0">
        <references count="2">
          <reference field="0" count="1" selected="0">
            <x v="36"/>
          </reference>
          <reference field="1" count="1">
            <x v="5"/>
          </reference>
        </references>
      </pivotArea>
    </format>
    <format dxfId="884">
      <pivotArea dataOnly="0" labelOnly="1" outline="0" fieldPosition="0">
        <references count="2">
          <reference field="0" count="1" selected="0">
            <x v="38"/>
          </reference>
          <reference field="1" count="1">
            <x v="4"/>
          </reference>
        </references>
      </pivotArea>
    </format>
    <format dxfId="883">
      <pivotArea dataOnly="0" labelOnly="1" outline="0" fieldPosition="0">
        <references count="2">
          <reference field="0" count="1" selected="0">
            <x v="42"/>
          </reference>
          <reference field="1" count="1">
            <x v="13"/>
          </reference>
        </references>
      </pivotArea>
    </format>
    <format dxfId="882">
      <pivotArea dataOnly="0" labelOnly="1" outline="0" fieldPosition="0">
        <references count="2">
          <reference field="0" count="1" selected="0">
            <x v="56"/>
          </reference>
          <reference field="1" count="1">
            <x v="14"/>
          </reference>
        </references>
      </pivotArea>
    </format>
    <format dxfId="881">
      <pivotArea dataOnly="0" labelOnly="1" outline="0" fieldPosition="0">
        <references count="2">
          <reference field="0" count="1" selected="0">
            <x v="59"/>
          </reference>
          <reference field="1" count="1">
            <x v="0"/>
          </reference>
        </references>
      </pivotArea>
    </format>
    <format dxfId="880">
      <pivotArea dataOnly="0" labelOnly="1" outline="0" fieldPosition="0">
        <references count="2">
          <reference field="0" count="1" selected="0">
            <x v="65"/>
          </reference>
          <reference field="1" count="1">
            <x v="5"/>
          </reference>
        </references>
      </pivotArea>
    </format>
    <format dxfId="879">
      <pivotArea dataOnly="0" labelOnly="1" outline="0" fieldPosition="0">
        <references count="2">
          <reference field="0" count="1" selected="0">
            <x v="68"/>
          </reference>
          <reference field="1" count="1">
            <x v="7"/>
          </reference>
        </references>
      </pivotArea>
    </format>
    <format dxfId="878">
      <pivotArea dataOnly="0" labelOnly="1" outline="0" fieldPosition="0">
        <references count="2">
          <reference field="0" count="1" selected="0">
            <x v="72"/>
          </reference>
          <reference field="1" count="1">
            <x v="10"/>
          </reference>
        </references>
      </pivotArea>
    </format>
    <format dxfId="877">
      <pivotArea dataOnly="0" labelOnly="1" outline="0" fieldPosition="0">
        <references count="2">
          <reference field="0" count="1" selected="0">
            <x v="77"/>
          </reference>
          <reference field="1" count="1">
            <x v="8"/>
          </reference>
        </references>
      </pivotArea>
    </format>
    <format dxfId="876">
      <pivotArea dataOnly="0" labelOnly="1" outline="0" fieldPosition="0">
        <references count="2">
          <reference field="0" count="1" selected="0">
            <x v="78"/>
          </reference>
          <reference field="1" count="1">
            <x v="7"/>
          </reference>
        </references>
      </pivotArea>
    </format>
    <format dxfId="875">
      <pivotArea dataOnly="0" labelOnly="1" outline="0" fieldPosition="0">
        <references count="2">
          <reference field="0" count="1" selected="0">
            <x v="81"/>
          </reference>
          <reference field="1" count="1">
            <x v="1"/>
          </reference>
        </references>
      </pivotArea>
    </format>
    <format dxfId="874">
      <pivotArea dataOnly="0" labelOnly="1" outline="0" fieldPosition="0">
        <references count="2">
          <reference field="0" count="1" selected="0">
            <x v="87"/>
          </reference>
          <reference field="1" count="1">
            <x v="12"/>
          </reference>
        </references>
      </pivotArea>
    </format>
    <format dxfId="873">
      <pivotArea dataOnly="0" labelOnly="1" outline="0" fieldPosition="0">
        <references count="2">
          <reference field="0" count="1" selected="0">
            <x v="91"/>
          </reference>
          <reference field="1" count="1">
            <x v="3"/>
          </reference>
        </references>
      </pivotArea>
    </format>
    <format dxfId="872">
      <pivotArea dataOnly="0" labelOnly="1" outline="0" fieldPosition="0">
        <references count="2">
          <reference field="0" count="1" selected="0">
            <x v="95"/>
          </reference>
          <reference field="1" count="1">
            <x v="0"/>
          </reference>
        </references>
      </pivotArea>
    </format>
    <format dxfId="871">
      <pivotArea dataOnly="0" labelOnly="1" outline="0" fieldPosition="0">
        <references count="2">
          <reference field="0" count="1" selected="0">
            <x v="98"/>
          </reference>
          <reference field="1" count="1">
            <x v="4"/>
          </reference>
        </references>
      </pivotArea>
    </format>
    <format dxfId="870">
      <pivotArea dataOnly="0" labelOnly="1" outline="0" fieldPosition="0">
        <references count="2">
          <reference field="0" count="1" selected="0">
            <x v="101"/>
          </reference>
          <reference field="1" count="1">
            <x v="8"/>
          </reference>
        </references>
      </pivotArea>
    </format>
    <format dxfId="869">
      <pivotArea dataOnly="0" labelOnly="1" outline="0" fieldPosition="0">
        <references count="2">
          <reference field="0" count="1" selected="0">
            <x v="108"/>
          </reference>
          <reference field="1" count="1">
            <x v="2"/>
          </reference>
        </references>
      </pivotArea>
    </format>
    <format dxfId="868">
      <pivotArea dataOnly="0" labelOnly="1" outline="0" fieldPosition="0">
        <references count="2">
          <reference field="0" count="1" selected="0">
            <x v="111"/>
          </reference>
          <reference field="1" count="1">
            <x v="7"/>
          </reference>
        </references>
      </pivotArea>
    </format>
    <format dxfId="867">
      <pivotArea dataOnly="0" labelOnly="1" outline="0" fieldPosition="0">
        <references count="2">
          <reference field="0" count="1" selected="0">
            <x v="112"/>
          </reference>
          <reference field="1" count="1">
            <x v="11"/>
          </reference>
        </references>
      </pivotArea>
    </format>
    <format dxfId="866">
      <pivotArea dataOnly="0" labelOnly="1" outline="0" fieldPosition="0">
        <references count="2">
          <reference field="0" count="1" selected="0">
            <x v="115"/>
          </reference>
          <reference field="1" count="1">
            <x v="10"/>
          </reference>
        </references>
      </pivotArea>
    </format>
    <format dxfId="865">
      <pivotArea dataOnly="0" labelOnly="1" outline="0" fieldPosition="0">
        <references count="2">
          <reference field="0" count="1" selected="0">
            <x v="119"/>
          </reference>
          <reference field="1" count="1">
            <x v="15"/>
          </reference>
        </references>
      </pivotArea>
    </format>
    <format dxfId="864">
      <pivotArea dataOnly="0" labelOnly="1" outline="0" fieldPosition="0">
        <references count="3">
          <reference field="0" count="1" selected="0">
            <x v="1"/>
          </reference>
          <reference field="1" count="1" selected="0">
            <x v="7"/>
          </reference>
          <reference field="2" count="1">
            <x v="3"/>
          </reference>
        </references>
      </pivotArea>
    </format>
    <format dxfId="863">
      <pivotArea dataOnly="0" labelOnly="1" outline="0" fieldPosition="0">
        <references count="3">
          <reference field="0" count="1" selected="0">
            <x v="2"/>
          </reference>
          <reference field="1" count="1" selected="0">
            <x v="4"/>
          </reference>
          <reference field="2" count="1">
            <x v="2"/>
          </reference>
        </references>
      </pivotArea>
    </format>
    <format dxfId="862">
      <pivotArea dataOnly="0" labelOnly="1" outline="0" fieldPosition="0">
        <references count="3">
          <reference field="0" count="1" selected="0">
            <x v="3"/>
          </reference>
          <reference field="1" count="1" selected="0">
            <x v="13"/>
          </reference>
          <reference field="2" count="1">
            <x v="3"/>
          </reference>
        </references>
      </pivotArea>
    </format>
    <format dxfId="861">
      <pivotArea dataOnly="0" labelOnly="1" outline="0" fieldPosition="0">
        <references count="3">
          <reference field="0" count="1" selected="0">
            <x v="4"/>
          </reference>
          <reference field="1" count="1" selected="0">
            <x v="6"/>
          </reference>
          <reference field="2" count="1">
            <x v="2"/>
          </reference>
        </references>
      </pivotArea>
    </format>
    <format dxfId="860">
      <pivotArea dataOnly="0" labelOnly="1" outline="0" fieldPosition="0">
        <references count="3">
          <reference field="0" count="1" selected="0">
            <x v="5"/>
          </reference>
          <reference field="1" count="1" selected="0">
            <x v="9"/>
          </reference>
          <reference field="2" count="1">
            <x v="3"/>
          </reference>
        </references>
      </pivotArea>
    </format>
    <format dxfId="859">
      <pivotArea dataOnly="0" labelOnly="1" outline="0" fieldPosition="0">
        <references count="3">
          <reference field="0" count="1" selected="0">
            <x v="6"/>
          </reference>
          <reference field="1" count="1" selected="0">
            <x v="6"/>
          </reference>
          <reference field="2" count="1">
            <x v="2"/>
          </reference>
        </references>
      </pivotArea>
    </format>
    <format dxfId="858">
      <pivotArea dataOnly="0" labelOnly="1" outline="0" fieldPosition="0">
        <references count="3">
          <reference field="0" count="1" selected="0">
            <x v="9"/>
          </reference>
          <reference field="1" count="1" selected="0">
            <x v="16"/>
          </reference>
          <reference field="2" count="1">
            <x v="4"/>
          </reference>
        </references>
      </pivotArea>
    </format>
    <format dxfId="857">
      <pivotArea dataOnly="0" labelOnly="1" outline="0" fieldPosition="0">
        <references count="3">
          <reference field="0" count="1" selected="0">
            <x v="17"/>
          </reference>
          <reference field="1" count="1" selected="0">
            <x v="5"/>
          </reference>
          <reference field="2" count="1">
            <x v="1"/>
          </reference>
        </references>
      </pivotArea>
    </format>
    <format dxfId="856">
      <pivotArea dataOnly="0" labelOnly="1" outline="0" fieldPosition="0">
        <references count="3">
          <reference field="0" count="1" selected="0">
            <x v="22"/>
          </reference>
          <reference field="1" count="1" selected="0">
            <x v="15"/>
          </reference>
          <reference field="2" count="1">
            <x v="2"/>
          </reference>
        </references>
      </pivotArea>
    </format>
    <format dxfId="855">
      <pivotArea dataOnly="0" labelOnly="1" outline="0" fieldPosition="0">
        <references count="3">
          <reference field="0" count="1" selected="0">
            <x v="26"/>
          </reference>
          <reference field="1" count="1" selected="0">
            <x v="5"/>
          </reference>
          <reference field="2" count="1">
            <x v="1"/>
          </reference>
        </references>
      </pivotArea>
    </format>
    <format dxfId="854">
      <pivotArea dataOnly="0" labelOnly="1" outline="0" fieldPosition="0">
        <references count="3">
          <reference field="0" count="1" selected="0">
            <x v="30"/>
          </reference>
          <reference field="1" count="1" selected="0">
            <x v="9"/>
          </reference>
          <reference field="2" count="1">
            <x v="2"/>
          </reference>
        </references>
      </pivotArea>
    </format>
    <format dxfId="853">
      <pivotArea dataOnly="0" labelOnly="1" outline="0" fieldPosition="0">
        <references count="3">
          <reference field="0" count="1" selected="0">
            <x v="36"/>
          </reference>
          <reference field="1" count="1" selected="0">
            <x v="5"/>
          </reference>
          <reference field="2" count="1">
            <x v="1"/>
          </reference>
        </references>
      </pivotArea>
    </format>
    <format dxfId="852">
      <pivotArea dataOnly="0" labelOnly="1" outline="0" fieldPosition="0">
        <references count="3">
          <reference field="0" count="1" selected="0">
            <x v="42"/>
          </reference>
          <reference field="1" count="1" selected="0">
            <x v="13"/>
          </reference>
          <reference field="2" count="1">
            <x v="2"/>
          </reference>
        </references>
      </pivotArea>
    </format>
    <format dxfId="851">
      <pivotArea dataOnly="0" labelOnly="1" outline="0" fieldPosition="0">
        <references count="3">
          <reference field="0" count="1" selected="0">
            <x v="59"/>
          </reference>
          <reference field="1" count="1" selected="0">
            <x v="0"/>
          </reference>
          <reference field="2" count="1">
            <x v="0"/>
          </reference>
        </references>
      </pivotArea>
    </format>
    <format dxfId="850">
      <pivotArea dataOnly="0" labelOnly="1" outline="0" fieldPosition="0">
        <references count="3">
          <reference field="0" count="1" selected="0">
            <x v="65"/>
          </reference>
          <reference field="1" count="1" selected="0">
            <x v="5"/>
          </reference>
          <reference field="2" count="1">
            <x v="1"/>
          </reference>
        </references>
      </pivotArea>
    </format>
    <format dxfId="849">
      <pivotArea dataOnly="0" labelOnly="1" outline="0" fieldPosition="0">
        <references count="3">
          <reference field="0" count="1" selected="0">
            <x v="68"/>
          </reference>
          <reference field="1" count="1" selected="0">
            <x v="7"/>
          </reference>
          <reference field="2" count="1">
            <x v="2"/>
          </reference>
        </references>
      </pivotArea>
    </format>
    <format dxfId="848">
      <pivotArea dataOnly="0" labelOnly="1" outline="0" fieldPosition="0">
        <references count="3">
          <reference field="0" count="1" selected="0">
            <x v="81"/>
          </reference>
          <reference field="1" count="1" selected="0">
            <x v="1"/>
          </reference>
          <reference field="2" count="1">
            <x v="4"/>
          </reference>
        </references>
      </pivotArea>
    </format>
    <format dxfId="847">
      <pivotArea dataOnly="0" labelOnly="1" outline="0" fieldPosition="0">
        <references count="3">
          <reference field="0" count="1" selected="0">
            <x v="84"/>
          </reference>
          <reference field="1" count="1" selected="0">
            <x v="1"/>
          </reference>
          <reference field="2" count="1">
            <x v="2"/>
          </reference>
        </references>
      </pivotArea>
    </format>
    <format dxfId="846">
      <pivotArea dataOnly="0" labelOnly="1" outline="0" fieldPosition="0">
        <references count="3">
          <reference field="0" count="1" selected="0">
            <x v="87"/>
          </reference>
          <reference field="1" count="1" selected="0">
            <x v="12"/>
          </reference>
          <reference field="2" count="1">
            <x v="4"/>
          </reference>
        </references>
      </pivotArea>
    </format>
    <format dxfId="845">
      <pivotArea dataOnly="0" labelOnly="1" outline="0" fieldPosition="0">
        <references count="3">
          <reference field="0" count="1" selected="0">
            <x v="95"/>
          </reference>
          <reference field="1" count="1" selected="0">
            <x v="0"/>
          </reference>
          <reference field="2" count="1">
            <x v="0"/>
          </reference>
        </references>
      </pivotArea>
    </format>
    <format dxfId="844">
      <pivotArea dataOnly="0" labelOnly="1" outline="0" fieldPosition="0">
        <references count="3">
          <reference field="0" count="1" selected="0">
            <x v="104"/>
          </reference>
          <reference field="1" count="1" selected="0">
            <x v="8"/>
          </reference>
          <reference field="2" count="1">
            <x v="2"/>
          </reference>
        </references>
      </pivotArea>
    </format>
    <format dxfId="843">
      <pivotArea dataOnly="0" labelOnly="1" outline="0" fieldPosition="0">
        <references count="3">
          <reference field="0" count="1" selected="0">
            <x v="108"/>
          </reference>
          <reference field="1" count="1" selected="0">
            <x v="2"/>
          </reference>
          <reference field="2" count="1">
            <x v="1"/>
          </reference>
        </references>
      </pivotArea>
    </format>
    <format dxfId="842">
      <pivotArea dataOnly="0" labelOnly="1" outline="0" fieldPosition="0">
        <references count="3">
          <reference field="0" count="1" selected="0">
            <x v="111"/>
          </reference>
          <reference field="1" count="1" selected="0">
            <x v="7"/>
          </reference>
          <reference field="2" count="1">
            <x v="2"/>
          </reference>
        </references>
      </pivotArea>
    </format>
    <format dxfId="841">
      <pivotArea dataOnly="0" labelOnly="1" outline="0" fieldPosition="0">
        <references count="3">
          <reference field="0" count="1" selected="0">
            <x v="112"/>
          </reference>
          <reference field="1" count="1" selected="0">
            <x v="11"/>
          </reference>
          <reference field="2" count="1">
            <x v="3"/>
          </reference>
        </references>
      </pivotArea>
    </format>
    <format dxfId="840">
      <pivotArea dataOnly="0" labelOnly="1" outline="0" fieldPosition="0">
        <references count="3">
          <reference field="0" count="1" selected="0">
            <x v="115"/>
          </reference>
          <reference field="1" count="1" selected="0">
            <x v="10"/>
          </reference>
          <reference field="2" count="1">
            <x v="2"/>
          </reference>
        </references>
      </pivotArea>
    </format>
    <format dxfId="839">
      <pivotArea dataOnly="0" labelOnly="1" outline="0" fieldPosition="0">
        <references count="3">
          <reference field="0" count="1" selected="0">
            <x v="119"/>
          </reference>
          <reference field="1" count="1" selected="0">
            <x v="15"/>
          </reference>
          <reference field="2" count="1">
            <x v="5"/>
          </reference>
        </references>
      </pivotArea>
    </format>
    <format dxfId="838">
      <pivotArea dataOnly="0" labelOnly="1" outline="0" fieldPosition="0">
        <references count="4">
          <reference field="0" count="1" selected="0">
            <x v="1"/>
          </reference>
          <reference field="1" count="1" selected="0">
            <x v="7"/>
          </reference>
          <reference field="2" count="1" selected="0">
            <x v="3"/>
          </reference>
          <reference field="3" count="1">
            <x v="14"/>
          </reference>
        </references>
      </pivotArea>
    </format>
    <format dxfId="837">
      <pivotArea dataOnly="0" labelOnly="1" outline="0" fieldPosition="0">
        <references count="4">
          <reference field="0" count="1" selected="0">
            <x v="2"/>
          </reference>
          <reference field="1" count="1" selected="0">
            <x v="4"/>
          </reference>
          <reference field="2" count="1" selected="0">
            <x v="2"/>
          </reference>
          <reference field="3" count="1">
            <x v="7"/>
          </reference>
        </references>
      </pivotArea>
    </format>
    <format dxfId="836">
      <pivotArea dataOnly="0" labelOnly="1" outline="0" fieldPosition="0">
        <references count="4">
          <reference field="0" count="1" selected="0">
            <x v="3"/>
          </reference>
          <reference field="1" count="1" selected="0">
            <x v="13"/>
          </reference>
          <reference field="2" count="1" selected="0">
            <x v="3"/>
          </reference>
          <reference field="3" count="1">
            <x v="22"/>
          </reference>
        </references>
      </pivotArea>
    </format>
    <format dxfId="835">
      <pivotArea dataOnly="0" labelOnly="1" outline="0" fieldPosition="0">
        <references count="4">
          <reference field="0" count="1" selected="0">
            <x v="4"/>
          </reference>
          <reference field="1" count="1" selected="0">
            <x v="6"/>
          </reference>
          <reference field="2" count="1" selected="0">
            <x v="2"/>
          </reference>
          <reference field="3" count="1">
            <x v="8"/>
          </reference>
        </references>
      </pivotArea>
    </format>
    <format dxfId="834">
      <pivotArea dataOnly="0" labelOnly="1" outline="0" fieldPosition="0">
        <references count="4">
          <reference field="0" count="1" selected="0">
            <x v="5"/>
          </reference>
          <reference field="1" count="1" selected="0">
            <x v="9"/>
          </reference>
          <reference field="2" count="1" selected="0">
            <x v="3"/>
          </reference>
          <reference field="3" count="1">
            <x v="17"/>
          </reference>
        </references>
      </pivotArea>
    </format>
    <format dxfId="833">
      <pivotArea dataOnly="0" labelOnly="1" outline="0" fieldPosition="0">
        <references count="4">
          <reference field="0" count="1" selected="0">
            <x v="6"/>
          </reference>
          <reference field="1" count="1" selected="0">
            <x v="6"/>
          </reference>
          <reference field="2" count="1" selected="0">
            <x v="2"/>
          </reference>
          <reference field="3" count="1">
            <x v="8"/>
          </reference>
        </references>
      </pivotArea>
    </format>
    <format dxfId="832">
      <pivotArea dataOnly="0" labelOnly="1" outline="0" fieldPosition="0">
        <references count="4">
          <reference field="0" count="1" selected="0">
            <x v="7"/>
          </reference>
          <reference field="1" count="1" selected="0">
            <x v="10"/>
          </reference>
          <reference field="2" count="1" selected="0">
            <x v="2"/>
          </reference>
          <reference field="3" count="1">
            <x v="14"/>
          </reference>
        </references>
      </pivotArea>
    </format>
    <format dxfId="831">
      <pivotArea dataOnly="0" labelOnly="1" outline="0" fieldPosition="0">
        <references count="4">
          <reference field="0" count="1" selected="0">
            <x v="9"/>
          </reference>
          <reference field="1" count="1" selected="0">
            <x v="16"/>
          </reference>
          <reference field="2" count="1" selected="0">
            <x v="4"/>
          </reference>
          <reference field="3" count="1">
            <x v="25"/>
          </reference>
        </references>
      </pivotArea>
    </format>
    <format dxfId="830">
      <pivotArea dataOnly="0" labelOnly="1" outline="0" fieldPosition="0">
        <references count="4">
          <reference field="0" count="1" selected="0">
            <x v="10"/>
          </reference>
          <reference field="1" count="1" selected="0">
            <x v="15"/>
          </reference>
          <reference field="2" count="1" selected="0">
            <x v="4"/>
          </reference>
          <reference field="3" count="1">
            <x v="24"/>
          </reference>
        </references>
      </pivotArea>
    </format>
    <format dxfId="829">
      <pivotArea dataOnly="0" labelOnly="1" outline="0" fieldPosition="0">
        <references count="4">
          <reference field="0" count="1" selected="0">
            <x v="13"/>
          </reference>
          <reference field="1" count="1" selected="0">
            <x v="5"/>
          </reference>
          <reference field="2" count="1" selected="0">
            <x v="4"/>
          </reference>
          <reference field="3" count="1">
            <x v="15"/>
          </reference>
        </references>
      </pivotArea>
    </format>
    <format dxfId="828">
      <pivotArea dataOnly="0" labelOnly="1" outline="0" fieldPosition="0">
        <references count="4">
          <reference field="0" count="1" selected="0">
            <x v="17"/>
          </reference>
          <reference field="1" count="1" selected="0">
            <x v="5"/>
          </reference>
          <reference field="2" count="1" selected="0">
            <x v="1"/>
          </reference>
          <reference field="3" count="1">
            <x v="5"/>
          </reference>
        </references>
      </pivotArea>
    </format>
    <format dxfId="827">
      <pivotArea dataOnly="0" labelOnly="1" outline="0" fieldPosition="0">
        <references count="4">
          <reference field="0" count="1" selected="0">
            <x v="21"/>
          </reference>
          <reference field="1" count="1" selected="0">
            <x v="12"/>
          </reference>
          <reference field="2" count="1" selected="0">
            <x v="1"/>
          </reference>
          <reference field="3" count="1">
            <x v="12"/>
          </reference>
        </references>
      </pivotArea>
    </format>
    <format dxfId="826">
      <pivotArea dataOnly="0" labelOnly="1" outline="0" fieldPosition="0">
        <references count="4">
          <reference field="0" count="1" selected="0">
            <x v="22"/>
          </reference>
          <reference field="1" count="1" selected="0">
            <x v="15"/>
          </reference>
          <reference field="2" count="1" selected="0">
            <x v="2"/>
          </reference>
          <reference field="3" count="1">
            <x v="21"/>
          </reference>
        </references>
      </pivotArea>
    </format>
    <format dxfId="825">
      <pivotArea dataOnly="0" labelOnly="1" outline="0" fieldPosition="0">
        <references count="4">
          <reference field="0" count="1" selected="0">
            <x v="26"/>
          </reference>
          <reference field="1" count="1" selected="0">
            <x v="5"/>
          </reference>
          <reference field="2" count="1" selected="0">
            <x v="1"/>
          </reference>
          <reference field="3" count="1">
            <x v="5"/>
          </reference>
        </references>
      </pivotArea>
    </format>
    <format dxfId="824">
      <pivotArea dataOnly="0" labelOnly="1" outline="0" fieldPosition="0">
        <references count="4">
          <reference field="0" count="1" selected="0">
            <x v="30"/>
          </reference>
          <reference field="1" count="1" selected="0">
            <x v="9"/>
          </reference>
          <reference field="2" count="1" selected="0">
            <x v="2"/>
          </reference>
          <reference field="3" count="1">
            <x v="13"/>
          </reference>
        </references>
      </pivotArea>
    </format>
    <format dxfId="823">
      <pivotArea dataOnly="0" labelOnly="1" outline="0" fieldPosition="0">
        <references count="4">
          <reference field="0" count="1" selected="0">
            <x v="33"/>
          </reference>
          <reference field="1" count="1" selected="0">
            <x v="12"/>
          </reference>
          <reference field="2" count="1" selected="0">
            <x v="2"/>
          </reference>
          <reference field="3" count="1">
            <x v="16"/>
          </reference>
        </references>
      </pivotArea>
    </format>
    <format dxfId="822">
      <pivotArea dataOnly="0" labelOnly="1" outline="0" fieldPosition="0">
        <references count="4">
          <reference field="0" count="1" selected="0">
            <x v="36"/>
          </reference>
          <reference field="1" count="1" selected="0">
            <x v="5"/>
          </reference>
          <reference field="2" count="1" selected="0">
            <x v="1"/>
          </reference>
          <reference field="3" count="1">
            <x v="5"/>
          </reference>
        </references>
      </pivotArea>
    </format>
    <format dxfId="821">
      <pivotArea dataOnly="0" labelOnly="1" outline="0" fieldPosition="0">
        <references count="4">
          <reference field="0" count="1" selected="0">
            <x v="38"/>
          </reference>
          <reference field="1" count="1" selected="0">
            <x v="4"/>
          </reference>
          <reference field="2" count="1" selected="0">
            <x v="1"/>
          </reference>
          <reference field="3" count="1">
            <x v="4"/>
          </reference>
        </references>
      </pivotArea>
    </format>
    <format dxfId="820">
      <pivotArea dataOnly="0" labelOnly="1" outline="0" fieldPosition="0">
        <references count="4">
          <reference field="0" count="1" selected="0">
            <x v="42"/>
          </reference>
          <reference field="1" count="1" selected="0">
            <x v="13"/>
          </reference>
          <reference field="2" count="1" selected="0">
            <x v="2"/>
          </reference>
          <reference field="3" count="1">
            <x v="18"/>
          </reference>
        </references>
      </pivotArea>
    </format>
    <format dxfId="819">
      <pivotArea dataOnly="0" labelOnly="1" outline="0" fieldPosition="0">
        <references count="4">
          <reference field="0" count="1" selected="0">
            <x v="46"/>
          </reference>
          <reference field="1" count="1" selected="0">
            <x v="13"/>
          </reference>
          <reference field="2" count="1" selected="0">
            <x v="2"/>
          </reference>
          <reference field="3" count="1">
            <x v="18"/>
          </reference>
        </references>
      </pivotArea>
    </format>
    <format dxfId="818">
      <pivotArea dataOnly="0" labelOnly="1" outline="0" fieldPosition="0">
        <references count="4">
          <reference field="0" count="1" selected="0">
            <x v="49"/>
          </reference>
          <reference field="1" count="1" selected="0">
            <x v="13"/>
          </reference>
          <reference field="2" count="1" selected="0">
            <x v="2"/>
          </reference>
          <reference field="3" count="1">
            <x v="18"/>
          </reference>
        </references>
      </pivotArea>
    </format>
    <format dxfId="817">
      <pivotArea dataOnly="0" labelOnly="1" outline="0" fieldPosition="0">
        <references count="4">
          <reference field="0" count="1" selected="0">
            <x v="52"/>
          </reference>
          <reference field="1" count="1" selected="0">
            <x v="13"/>
          </reference>
          <reference field="2" count="1" selected="0">
            <x v="2"/>
          </reference>
          <reference field="3" count="1">
            <x v="18"/>
          </reference>
        </references>
      </pivotArea>
    </format>
    <format dxfId="816">
      <pivotArea dataOnly="0" labelOnly="1" outline="0" fieldPosition="0">
        <references count="4">
          <reference field="0" count="1" selected="0">
            <x v="54"/>
          </reference>
          <reference field="1" count="1" selected="0">
            <x v="13"/>
          </reference>
          <reference field="2" count="1" selected="0">
            <x v="2"/>
          </reference>
          <reference field="3" count="1">
            <x v="18"/>
          </reference>
        </references>
      </pivotArea>
    </format>
    <format dxfId="815">
      <pivotArea dataOnly="0" labelOnly="1" outline="0" fieldPosition="0">
        <references count="4">
          <reference field="0" count="1" selected="0">
            <x v="56"/>
          </reference>
          <reference field="1" count="1" selected="0">
            <x v="14"/>
          </reference>
          <reference field="2" count="1" selected="0">
            <x v="2"/>
          </reference>
          <reference field="3" count="1">
            <x v="19"/>
          </reference>
        </references>
      </pivotArea>
    </format>
    <format dxfId="814">
      <pivotArea dataOnly="0" labelOnly="1" outline="0" fieldPosition="0">
        <references count="4">
          <reference field="0" count="1" selected="0">
            <x v="59"/>
          </reference>
          <reference field="1" count="1" selected="0">
            <x v="0"/>
          </reference>
          <reference field="2" count="1" selected="0">
            <x v="0"/>
          </reference>
          <reference field="3" count="1">
            <x v="0"/>
          </reference>
        </references>
      </pivotArea>
    </format>
    <format dxfId="813">
      <pivotArea dataOnly="0" labelOnly="1" outline="0" fieldPosition="0">
        <references count="4">
          <reference field="0" count="1" selected="0">
            <x v="62"/>
          </reference>
          <reference field="1" count="1" selected="0">
            <x v="0"/>
          </reference>
          <reference field="2" count="1" selected="0">
            <x v="0"/>
          </reference>
          <reference field="3" count="1">
            <x v="0"/>
          </reference>
        </references>
      </pivotArea>
    </format>
    <format dxfId="812">
      <pivotArea dataOnly="0" labelOnly="1" outline="0" fieldPosition="0">
        <references count="4">
          <reference field="0" count="1" selected="0">
            <x v="65"/>
          </reference>
          <reference field="1" count="1" selected="0">
            <x v="5"/>
          </reference>
          <reference field="2" count="1" selected="0">
            <x v="1"/>
          </reference>
          <reference field="3" count="1">
            <x v="5"/>
          </reference>
        </references>
      </pivotArea>
    </format>
    <format dxfId="811">
      <pivotArea dataOnly="0" labelOnly="1" outline="0" fieldPosition="0">
        <references count="4">
          <reference field="0" count="1" selected="0">
            <x v="68"/>
          </reference>
          <reference field="1" count="1" selected="0">
            <x v="7"/>
          </reference>
          <reference field="2" count="1" selected="0">
            <x v="2"/>
          </reference>
          <reference field="3" count="1">
            <x v="9"/>
          </reference>
        </references>
      </pivotArea>
    </format>
    <format dxfId="810">
      <pivotArea dataOnly="0" labelOnly="1" outline="0" fieldPosition="0">
        <references count="4">
          <reference field="0" count="1" selected="0">
            <x v="72"/>
          </reference>
          <reference field="1" count="1" selected="0">
            <x v="10"/>
          </reference>
          <reference field="2" count="1" selected="0">
            <x v="2"/>
          </reference>
          <reference field="3" count="1">
            <x v="14"/>
          </reference>
        </references>
      </pivotArea>
    </format>
    <format dxfId="809">
      <pivotArea dataOnly="0" labelOnly="1" outline="0" fieldPosition="0">
        <references count="4">
          <reference field="0" count="1" selected="0">
            <x v="77"/>
          </reference>
          <reference field="1" count="1" selected="0">
            <x v="8"/>
          </reference>
          <reference field="2" count="1" selected="0">
            <x v="2"/>
          </reference>
          <reference field="3" count="1">
            <x v="11"/>
          </reference>
        </references>
      </pivotArea>
    </format>
    <format dxfId="808">
      <pivotArea dataOnly="0" labelOnly="1" outline="0" fieldPosition="0">
        <references count="4">
          <reference field="0" count="1" selected="0">
            <x v="78"/>
          </reference>
          <reference field="1" count="1" selected="0">
            <x v="7"/>
          </reference>
          <reference field="2" count="1" selected="0">
            <x v="2"/>
          </reference>
          <reference field="3" count="1">
            <x v="9"/>
          </reference>
        </references>
      </pivotArea>
    </format>
    <format dxfId="807">
      <pivotArea dataOnly="0" labelOnly="1" outline="0" fieldPosition="0">
        <references count="4">
          <reference field="0" count="1" selected="0">
            <x v="81"/>
          </reference>
          <reference field="1" count="1" selected="0">
            <x v="1"/>
          </reference>
          <reference field="2" count="1" selected="0">
            <x v="4"/>
          </reference>
          <reference field="3" count="1">
            <x v="6"/>
          </reference>
        </references>
      </pivotArea>
    </format>
    <format dxfId="806">
      <pivotArea dataOnly="0" labelOnly="1" outline="0" fieldPosition="0">
        <references count="4">
          <reference field="0" count="1" selected="0">
            <x v="84"/>
          </reference>
          <reference field="1" count="1" selected="0">
            <x v="1"/>
          </reference>
          <reference field="2" count="1" selected="0">
            <x v="2"/>
          </reference>
          <reference field="3" count="1">
            <x v="2"/>
          </reference>
        </references>
      </pivotArea>
    </format>
    <format dxfId="805">
      <pivotArea dataOnly="0" labelOnly="1" outline="0" fieldPosition="0">
        <references count="4">
          <reference field="0" count="1" selected="0">
            <x v="87"/>
          </reference>
          <reference field="1" count="1" selected="0">
            <x v="12"/>
          </reference>
          <reference field="2" count="1" selected="0">
            <x v="4"/>
          </reference>
          <reference field="3" count="1">
            <x v="23"/>
          </reference>
        </references>
      </pivotArea>
    </format>
    <format dxfId="804">
      <pivotArea dataOnly="0" labelOnly="1" outline="0" fieldPosition="0">
        <references count="4">
          <reference field="0" count="1" selected="0">
            <x v="91"/>
          </reference>
          <reference field="1" count="1" selected="0">
            <x v="3"/>
          </reference>
          <reference field="2" count="1" selected="0">
            <x v="4"/>
          </reference>
          <reference field="3" count="1">
            <x v="10"/>
          </reference>
        </references>
      </pivotArea>
    </format>
    <format dxfId="803">
      <pivotArea dataOnly="0" labelOnly="1" outline="0" fieldPosition="0">
        <references count="4">
          <reference field="0" count="1" selected="0">
            <x v="95"/>
          </reference>
          <reference field="1" count="1" selected="0">
            <x v="0"/>
          </reference>
          <reference field="2" count="1" selected="0">
            <x v="0"/>
          </reference>
          <reference field="3" count="1">
            <x v="0"/>
          </reference>
        </references>
      </pivotArea>
    </format>
    <format dxfId="802">
      <pivotArea dataOnly="0" labelOnly="1" outline="0" fieldPosition="0">
        <references count="4">
          <reference field="0" count="1" selected="0">
            <x v="98"/>
          </reference>
          <reference field="1" count="1" selected="0">
            <x v="4"/>
          </reference>
          <reference field="2" count="1" selected="0">
            <x v="0"/>
          </reference>
          <reference field="3" count="1">
            <x v="1"/>
          </reference>
        </references>
      </pivotArea>
    </format>
    <format dxfId="801">
      <pivotArea dataOnly="0" labelOnly="1" outline="0" fieldPosition="0">
        <references count="4">
          <reference field="0" count="1" selected="0">
            <x v="101"/>
          </reference>
          <reference field="1" count="1" selected="0">
            <x v="8"/>
          </reference>
          <reference field="2" count="1" selected="0">
            <x v="0"/>
          </reference>
          <reference field="3" count="1">
            <x v="4"/>
          </reference>
        </references>
      </pivotArea>
    </format>
    <format dxfId="800">
      <pivotArea dataOnly="0" labelOnly="1" outline="0" fieldPosition="0">
        <references count="4">
          <reference field="0" count="1" selected="0">
            <x v="104"/>
          </reference>
          <reference field="1" count="1" selected="0">
            <x v="8"/>
          </reference>
          <reference field="2" count="1" selected="0">
            <x v="2"/>
          </reference>
          <reference field="3" count="1">
            <x v="11"/>
          </reference>
        </references>
      </pivotArea>
    </format>
    <format dxfId="799">
      <pivotArea dataOnly="0" labelOnly="1" outline="0" fieldPosition="0">
        <references count="4">
          <reference field="0" count="1" selected="0">
            <x v="108"/>
          </reference>
          <reference field="1" count="1" selected="0">
            <x v="2"/>
          </reference>
          <reference field="2" count="1" selected="0">
            <x v="1"/>
          </reference>
          <reference field="3" count="1">
            <x v="3"/>
          </reference>
        </references>
      </pivotArea>
    </format>
    <format dxfId="798">
      <pivotArea dataOnly="0" labelOnly="1" outline="0" fieldPosition="0">
        <references count="4">
          <reference field="0" count="1" selected="0">
            <x v="111"/>
          </reference>
          <reference field="1" count="1" selected="0">
            <x v="7"/>
          </reference>
          <reference field="2" count="1" selected="0">
            <x v="2"/>
          </reference>
          <reference field="3" count="1">
            <x v="9"/>
          </reference>
        </references>
      </pivotArea>
    </format>
    <format dxfId="797">
      <pivotArea dataOnly="0" labelOnly="1" outline="0" fieldPosition="0">
        <references count="4">
          <reference field="0" count="1" selected="0">
            <x v="112"/>
          </reference>
          <reference field="1" count="1" selected="0">
            <x v="11"/>
          </reference>
          <reference field="2" count="1" selected="0">
            <x v="3"/>
          </reference>
          <reference field="3" count="1">
            <x v="20"/>
          </reference>
        </references>
      </pivotArea>
    </format>
    <format dxfId="796">
      <pivotArea dataOnly="0" labelOnly="1" outline="0" fieldPosition="0">
        <references count="4">
          <reference field="0" count="1" selected="0">
            <x v="115"/>
          </reference>
          <reference field="1" count="1" selected="0">
            <x v="10"/>
          </reference>
          <reference field="2" count="1" selected="0">
            <x v="2"/>
          </reference>
          <reference field="3" count="1">
            <x v="14"/>
          </reference>
        </references>
      </pivotArea>
    </format>
    <format dxfId="795">
      <pivotArea dataOnly="0" labelOnly="1" outline="0" fieldPosition="0">
        <references count="4">
          <reference field="0" count="1" selected="0">
            <x v="119"/>
          </reference>
          <reference field="1" count="1" selected="0">
            <x v="15"/>
          </reference>
          <reference field="2" count="1" selected="0">
            <x v="5"/>
          </reference>
          <reference field="3" count="1">
            <x v="26"/>
          </reference>
        </references>
      </pivotArea>
    </format>
    <format dxfId="794">
      <pivotArea dataOnly="0" labelOnly="1" outline="0" fieldPosition="0">
        <references count="1">
          <reference field="0" count="1">
            <x v="135"/>
          </reference>
        </references>
      </pivotArea>
    </format>
  </formats>
  <pivotTableStyleInfo name="PivotStyleDark11" showRowHeaders="0" showColHeaders="0"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Tabella_pivot1" cacheId="6" applyNumberFormats="0" applyBorderFormats="0" applyFontFormats="0" applyPatternFormats="0" applyAlignmentFormats="0" applyWidthHeightFormats="1" dataCaption="Valori" updatedVersion="8" minRefreshableVersion="3" showDrill="0" showDataTips="0" enableDrill="0" rowGrandTotals="0" colGrandTotals="0" itemPrintTitles="1" createdVersion="5" indent="0" showHeaders="0" compact="0" compactData="0" multipleFieldFilters="0">
  <location ref="B6:C53" firstHeaderRow="0" firstDataRow="0" firstDataCol="2"/>
  <pivotFields count="2">
    <pivotField axis="axisRow" compact="0" outline="0" showAll="0" sortType="ascending" defaultSubtotal="0">
      <items count="50">
        <item x="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m="1" x="49"/>
        <item x="43"/>
        <item x="44"/>
        <item x="45"/>
        <item m="1" x="48"/>
        <item x="46"/>
        <item x="47"/>
      </items>
    </pivotField>
    <pivotField axis="axisRow" compact="0" outline="0" showAll="0" defaultSubtotal="0">
      <items count="70">
        <item x="36"/>
        <item x="7"/>
        <item m="1" x="47"/>
        <item m="1" x="65"/>
        <item x="0"/>
        <item m="1" x="49"/>
        <item m="1" x="64"/>
        <item m="1" x="68"/>
        <item x="11"/>
        <item m="1" x="45"/>
        <item x="5"/>
        <item m="1" x="58"/>
        <item x="34"/>
        <item m="1" x="54"/>
        <item m="1" x="50"/>
        <item x="14"/>
        <item x="4"/>
        <item m="1" x="44"/>
        <item m="1" x="46"/>
        <item m="1" x="62"/>
        <item m="1" x="60"/>
        <item m="1" x="59"/>
        <item m="1" x="53"/>
        <item x="24"/>
        <item x="25"/>
        <item x="31"/>
        <item m="1" x="66"/>
        <item x="29"/>
        <item m="1" x="56"/>
        <item m="1" x="63"/>
        <item m="1" x="42"/>
        <item x="8"/>
        <item m="1" x="67"/>
        <item m="1" x="52"/>
        <item m="1" x="55"/>
        <item m="1" x="51"/>
        <item x="1"/>
        <item m="1" x="43"/>
        <item x="16"/>
        <item m="1" x="69"/>
        <item m="1" x="48"/>
        <item x="30"/>
        <item n="Pur con i recenti correttivi delle norme che obbligano a fare un piano preliminare e con delle forti limitazione della spesa, questo processo può nascondere una certa pericolosità corruttiva in relazione alle valutazioni di merito che, in via preliminare" x="2"/>
        <item x="3"/>
        <item x="6"/>
        <item x="9"/>
        <item x="10"/>
        <item x="12"/>
        <item x="13"/>
        <item x="15"/>
        <item x="17"/>
        <item x="18"/>
        <item x="19"/>
        <item x="20"/>
        <item x="21"/>
        <item x="22"/>
        <item x="23"/>
        <item x="26"/>
        <item x="27"/>
        <item m="1" x="57"/>
        <item x="32"/>
        <item x="33"/>
        <item x="35"/>
        <item m="1" x="61"/>
        <item x="37"/>
        <item x="38"/>
        <item x="39"/>
        <item x="40"/>
        <item x="41"/>
        <item x="28"/>
      </items>
    </pivotField>
  </pivotFields>
  <rowFields count="2">
    <field x="0"/>
    <field x="1"/>
  </rowFields>
  <rowItems count="48">
    <i>
      <x/>
      <x/>
    </i>
    <i>
      <x v="1"/>
      <x v="4"/>
    </i>
    <i>
      <x v="2"/>
      <x v="36"/>
    </i>
    <i>
      <x v="3"/>
      <x v="42"/>
    </i>
    <i>
      <x v="4"/>
      <x v="43"/>
    </i>
    <i>
      <x v="5"/>
      <x v="43"/>
    </i>
    <i>
      <x v="6"/>
      <x v="16"/>
    </i>
    <i>
      <x v="7"/>
      <x v="10"/>
    </i>
    <i>
      <x v="8"/>
      <x v="44"/>
    </i>
    <i>
      <x v="9"/>
      <x v="1"/>
    </i>
    <i>
      <x v="10"/>
      <x v="1"/>
    </i>
    <i>
      <x v="11"/>
      <x v="31"/>
    </i>
    <i>
      <x v="12"/>
      <x v="45"/>
    </i>
    <i>
      <x v="13"/>
      <x v="46"/>
    </i>
    <i>
      <x v="14"/>
      <x v="8"/>
    </i>
    <i>
      <x v="15"/>
      <x v="47"/>
    </i>
    <i>
      <x v="16"/>
      <x v="48"/>
    </i>
    <i>
      <x v="17"/>
      <x v="15"/>
    </i>
    <i>
      <x v="18"/>
      <x v="49"/>
    </i>
    <i>
      <x v="19"/>
      <x v="38"/>
    </i>
    <i>
      <x v="20"/>
      <x v="38"/>
    </i>
    <i>
      <x v="21"/>
      <x v="50"/>
    </i>
    <i>
      <x v="22"/>
      <x v="51"/>
    </i>
    <i>
      <x v="23"/>
      <x v="52"/>
    </i>
    <i>
      <x v="24"/>
      <x v="53"/>
    </i>
    <i>
      <x v="25"/>
      <x v="53"/>
    </i>
    <i>
      <x v="26"/>
      <x v="53"/>
    </i>
    <i>
      <x v="27"/>
      <x v="54"/>
    </i>
    <i>
      <x v="28"/>
      <x v="55"/>
    </i>
    <i>
      <x v="29"/>
      <x v="56"/>
    </i>
    <i>
      <x v="30"/>
      <x v="23"/>
    </i>
    <i>
      <x v="31"/>
      <x v="24"/>
    </i>
    <i>
      <x v="32"/>
      <x v="57"/>
    </i>
    <i>
      <x v="33"/>
      <x v="58"/>
    </i>
    <i>
      <x v="34"/>
      <x v="69"/>
    </i>
    <i>
      <x v="35"/>
      <x v="27"/>
    </i>
    <i>
      <x v="36"/>
      <x v="41"/>
    </i>
    <i>
      <x v="37"/>
      <x v="25"/>
    </i>
    <i>
      <x v="38"/>
      <x v="25"/>
    </i>
    <i>
      <x v="39"/>
      <x v="60"/>
    </i>
    <i>
      <x v="40"/>
      <x v="61"/>
    </i>
    <i>
      <x v="41"/>
      <x v="12"/>
    </i>
    <i>
      <x v="42"/>
      <x v="62"/>
    </i>
    <i>
      <x v="44"/>
      <x v="64"/>
    </i>
    <i>
      <x v="45"/>
      <x v="65"/>
    </i>
    <i>
      <x v="46"/>
      <x v="66"/>
    </i>
    <i>
      <x v="48"/>
      <x v="67"/>
    </i>
    <i>
      <x v="49"/>
      <x v="68"/>
    </i>
  </rowItems>
  <colItems count="1">
    <i/>
  </colItems>
  <formats count="395">
    <format dxfId="793">
      <pivotArea dataOnly="0" labelOnly="1" outline="0" fieldPosition="0">
        <references count="2">
          <reference field="0" count="1" selected="0">
            <x v="0"/>
          </reference>
          <reference field="1" count="0"/>
        </references>
      </pivotArea>
    </format>
    <format dxfId="792">
      <pivotArea dataOnly="0" labelOnly="1" outline="0" fieldPosition="0">
        <references count="1">
          <reference field="0" count="1">
            <x v="0"/>
          </reference>
        </references>
      </pivotArea>
    </format>
    <format dxfId="791">
      <pivotArea dataOnly="0" labelOnly="1" outline="0" fieldPosition="0">
        <references count="1">
          <reference field="0" count="1">
            <x v="1"/>
          </reference>
        </references>
      </pivotArea>
    </format>
    <format dxfId="790">
      <pivotArea dataOnly="0" labelOnly="1" outline="0" fieldPosition="0">
        <references count="1">
          <reference field="0" count="1">
            <x v="2"/>
          </reference>
        </references>
      </pivotArea>
    </format>
    <format dxfId="789">
      <pivotArea dataOnly="0" labelOnly="1" outline="0" fieldPosition="0">
        <references count="1">
          <reference field="0" count="1">
            <x v="3"/>
          </reference>
        </references>
      </pivotArea>
    </format>
    <format dxfId="788">
      <pivotArea dataOnly="0" labelOnly="1" outline="0" fieldPosition="0">
        <references count="1">
          <reference field="0" count="1">
            <x v="4"/>
          </reference>
        </references>
      </pivotArea>
    </format>
    <format dxfId="787">
      <pivotArea dataOnly="0" labelOnly="1" outline="0" fieldPosition="0">
        <references count="1">
          <reference field="0" count="1">
            <x v="5"/>
          </reference>
        </references>
      </pivotArea>
    </format>
    <format dxfId="786">
      <pivotArea dataOnly="0" labelOnly="1" outline="0" fieldPosition="0">
        <references count="1">
          <reference field="0" count="1">
            <x v="6"/>
          </reference>
        </references>
      </pivotArea>
    </format>
    <format dxfId="785">
      <pivotArea dataOnly="0" labelOnly="1" outline="0" fieldPosition="0">
        <references count="1">
          <reference field="0" count="1">
            <x v="7"/>
          </reference>
        </references>
      </pivotArea>
    </format>
    <format dxfId="784">
      <pivotArea dataOnly="0" labelOnly="1" outline="0" fieldPosition="0">
        <references count="1">
          <reference field="0" count="1">
            <x v="8"/>
          </reference>
        </references>
      </pivotArea>
    </format>
    <format dxfId="783">
      <pivotArea dataOnly="0" labelOnly="1" outline="0" fieldPosition="0">
        <references count="1">
          <reference field="0" count="1">
            <x v="9"/>
          </reference>
        </references>
      </pivotArea>
    </format>
    <format dxfId="782">
      <pivotArea dataOnly="0" labelOnly="1" outline="0" fieldPosition="0">
        <references count="1">
          <reference field="0" count="1">
            <x v="10"/>
          </reference>
        </references>
      </pivotArea>
    </format>
    <format dxfId="781">
      <pivotArea dataOnly="0" labelOnly="1" outline="0" fieldPosition="0">
        <references count="1">
          <reference field="0" count="1">
            <x v="11"/>
          </reference>
        </references>
      </pivotArea>
    </format>
    <format dxfId="780">
      <pivotArea dataOnly="0" labelOnly="1" outline="0" fieldPosition="0">
        <references count="1">
          <reference field="0" count="1">
            <x v="12"/>
          </reference>
        </references>
      </pivotArea>
    </format>
    <format dxfId="779">
      <pivotArea dataOnly="0" labelOnly="1" outline="0" fieldPosition="0">
        <references count="1">
          <reference field="0" count="1">
            <x v="13"/>
          </reference>
        </references>
      </pivotArea>
    </format>
    <format dxfId="778">
      <pivotArea dataOnly="0" labelOnly="1" outline="0" fieldPosition="0">
        <references count="1">
          <reference field="0" count="1">
            <x v="14"/>
          </reference>
        </references>
      </pivotArea>
    </format>
    <format dxfId="777">
      <pivotArea dataOnly="0" labelOnly="1" outline="0" fieldPosition="0">
        <references count="1">
          <reference field="0" count="1">
            <x v="15"/>
          </reference>
        </references>
      </pivotArea>
    </format>
    <format dxfId="776">
      <pivotArea dataOnly="0" labelOnly="1" outline="0" fieldPosition="0">
        <references count="1">
          <reference field="0" count="1">
            <x v="16"/>
          </reference>
        </references>
      </pivotArea>
    </format>
    <format dxfId="775">
      <pivotArea dataOnly="0" labelOnly="1" outline="0" fieldPosition="0">
        <references count="1">
          <reference field="0" count="1">
            <x v="17"/>
          </reference>
        </references>
      </pivotArea>
    </format>
    <format dxfId="774">
      <pivotArea dataOnly="0" labelOnly="1" outline="0" fieldPosition="0">
        <references count="1">
          <reference field="0" count="1">
            <x v="18"/>
          </reference>
        </references>
      </pivotArea>
    </format>
    <format dxfId="773">
      <pivotArea dataOnly="0" labelOnly="1" outline="0" fieldPosition="0">
        <references count="1">
          <reference field="0" count="1">
            <x v="19"/>
          </reference>
        </references>
      </pivotArea>
    </format>
    <format dxfId="772">
      <pivotArea dataOnly="0" labelOnly="1" outline="0" fieldPosition="0">
        <references count="1">
          <reference field="0" count="1">
            <x v="20"/>
          </reference>
        </references>
      </pivotArea>
    </format>
    <format dxfId="771">
      <pivotArea dataOnly="0" labelOnly="1" outline="0" fieldPosition="0">
        <references count="1">
          <reference field="0" count="1">
            <x v="21"/>
          </reference>
        </references>
      </pivotArea>
    </format>
    <format dxfId="770">
      <pivotArea dataOnly="0" labelOnly="1" outline="0" fieldPosition="0">
        <references count="1">
          <reference field="0" count="1">
            <x v="22"/>
          </reference>
        </references>
      </pivotArea>
    </format>
    <format dxfId="769">
      <pivotArea dataOnly="0" labelOnly="1" outline="0" fieldPosition="0">
        <references count="1">
          <reference field="0" count="1">
            <x v="23"/>
          </reference>
        </references>
      </pivotArea>
    </format>
    <format dxfId="768">
      <pivotArea dataOnly="0" labelOnly="1" outline="0" fieldPosition="0">
        <references count="1">
          <reference field="0" count="1">
            <x v="24"/>
          </reference>
        </references>
      </pivotArea>
    </format>
    <format dxfId="767">
      <pivotArea dataOnly="0" labelOnly="1" outline="0" fieldPosition="0">
        <references count="1">
          <reference field="0" count="1">
            <x v="25"/>
          </reference>
        </references>
      </pivotArea>
    </format>
    <format dxfId="766">
      <pivotArea dataOnly="0" labelOnly="1" outline="0" fieldPosition="0">
        <references count="1">
          <reference field="0" count="1">
            <x v="26"/>
          </reference>
        </references>
      </pivotArea>
    </format>
    <format dxfId="765">
      <pivotArea dataOnly="0" labelOnly="1" outline="0" fieldPosition="0">
        <references count="1">
          <reference field="0" count="1">
            <x v="27"/>
          </reference>
        </references>
      </pivotArea>
    </format>
    <format dxfId="764">
      <pivotArea dataOnly="0" labelOnly="1" outline="0" fieldPosition="0">
        <references count="1">
          <reference field="0" count="1">
            <x v="28"/>
          </reference>
        </references>
      </pivotArea>
    </format>
    <format dxfId="763">
      <pivotArea dataOnly="0" labelOnly="1" outline="0" fieldPosition="0">
        <references count="1">
          <reference field="0" count="1">
            <x v="29"/>
          </reference>
        </references>
      </pivotArea>
    </format>
    <format dxfId="762">
      <pivotArea dataOnly="0" labelOnly="1" outline="0" fieldPosition="0">
        <references count="1">
          <reference field="0" count="1">
            <x v="30"/>
          </reference>
        </references>
      </pivotArea>
    </format>
    <format dxfId="761">
      <pivotArea dataOnly="0" labelOnly="1" outline="0" fieldPosition="0">
        <references count="1">
          <reference field="0" count="1">
            <x v="31"/>
          </reference>
        </references>
      </pivotArea>
    </format>
    <format dxfId="760">
      <pivotArea dataOnly="0" labelOnly="1" outline="0" fieldPosition="0">
        <references count="1">
          <reference field="0" count="1">
            <x v="32"/>
          </reference>
        </references>
      </pivotArea>
    </format>
    <format dxfId="759">
      <pivotArea dataOnly="0" labelOnly="1" outline="0" fieldPosition="0">
        <references count="1">
          <reference field="0" count="1">
            <x v="33"/>
          </reference>
        </references>
      </pivotArea>
    </format>
    <format dxfId="758">
      <pivotArea dataOnly="0" labelOnly="1" outline="0" fieldPosition="0">
        <references count="1">
          <reference field="0" count="1">
            <x v="34"/>
          </reference>
        </references>
      </pivotArea>
    </format>
    <format dxfId="757">
      <pivotArea dataOnly="0" labelOnly="1" outline="0" fieldPosition="0">
        <references count="1">
          <reference field="0" count="1">
            <x v="35"/>
          </reference>
        </references>
      </pivotArea>
    </format>
    <format dxfId="756">
      <pivotArea dataOnly="0" labelOnly="1" outline="0" fieldPosition="0">
        <references count="1">
          <reference field="0" count="1">
            <x v="36"/>
          </reference>
        </references>
      </pivotArea>
    </format>
    <format dxfId="755">
      <pivotArea dataOnly="0" labelOnly="1" outline="0" fieldPosition="0">
        <references count="1">
          <reference field="0" count="1">
            <x v="37"/>
          </reference>
        </references>
      </pivotArea>
    </format>
    <format dxfId="754">
      <pivotArea dataOnly="0" labelOnly="1" outline="0" fieldPosition="0">
        <references count="1">
          <reference field="0" count="1">
            <x v="38"/>
          </reference>
        </references>
      </pivotArea>
    </format>
    <format dxfId="753">
      <pivotArea dataOnly="0" labelOnly="1" outline="0" fieldPosition="0">
        <references count="1">
          <reference field="0" count="1">
            <x v="39"/>
          </reference>
        </references>
      </pivotArea>
    </format>
    <format dxfId="752">
      <pivotArea dataOnly="0" labelOnly="1" outline="0" fieldPosition="0">
        <references count="1">
          <reference field="0" count="1">
            <x v="40"/>
          </reference>
        </references>
      </pivotArea>
    </format>
    <format dxfId="751">
      <pivotArea dataOnly="0" labelOnly="1" outline="0" fieldPosition="0">
        <references count="1">
          <reference field="0" count="1">
            <x v="41"/>
          </reference>
        </references>
      </pivotArea>
    </format>
    <format dxfId="750">
      <pivotArea dataOnly="0" labelOnly="1" outline="0" fieldPosition="0">
        <references count="1">
          <reference field="0" count="1">
            <x v="42"/>
          </reference>
        </references>
      </pivotArea>
    </format>
    <format dxfId="749">
      <pivotArea dataOnly="0" labelOnly="1" outline="0" fieldPosition="0">
        <references count="1">
          <reference field="0" count="1">
            <x v="43"/>
          </reference>
        </references>
      </pivotArea>
    </format>
    <format dxfId="748">
      <pivotArea dataOnly="0" labelOnly="1" outline="0" fieldPosition="0">
        <references count="1">
          <reference field="0" count="1">
            <x v="44"/>
          </reference>
        </references>
      </pivotArea>
    </format>
    <format dxfId="747">
      <pivotArea dataOnly="0" labelOnly="1" outline="0" fieldPosition="0">
        <references count="1">
          <reference field="0" count="1">
            <x v="45"/>
          </reference>
        </references>
      </pivotArea>
    </format>
    <format dxfId="746">
      <pivotArea dataOnly="0" labelOnly="1" outline="0" fieldPosition="0">
        <references count="1">
          <reference field="0" count="1">
            <x v="47"/>
          </reference>
        </references>
      </pivotArea>
    </format>
    <format dxfId="745">
      <pivotArea dataOnly="0" labelOnly="1" outline="0" fieldPosition="0">
        <references count="1">
          <reference field="0" count="1">
            <x v="48"/>
          </reference>
        </references>
      </pivotArea>
    </format>
    <format dxfId="744">
      <pivotArea dataOnly="0" labelOnly="1" outline="0" fieldPosition="0">
        <references count="1">
          <reference field="0" count="1">
            <x v="49"/>
          </reference>
        </references>
      </pivotArea>
    </format>
    <format dxfId="743">
      <pivotArea dataOnly="0" labelOnly="1" outline="0" fieldPosition="0">
        <references count="1">
          <reference field="0" count="1">
            <x v="0"/>
          </reference>
        </references>
      </pivotArea>
    </format>
    <format dxfId="742">
      <pivotArea dataOnly="0" labelOnly="1" outline="0" fieldPosition="0">
        <references count="1">
          <reference field="0" count="1">
            <x v="1"/>
          </reference>
        </references>
      </pivotArea>
    </format>
    <format dxfId="741">
      <pivotArea dataOnly="0" labelOnly="1" outline="0" fieldPosition="0">
        <references count="1">
          <reference field="0" count="1">
            <x v="2"/>
          </reference>
        </references>
      </pivotArea>
    </format>
    <format dxfId="740">
      <pivotArea dataOnly="0" labelOnly="1" outline="0" fieldPosition="0">
        <references count="1">
          <reference field="0" count="1">
            <x v="3"/>
          </reference>
        </references>
      </pivotArea>
    </format>
    <format dxfId="739">
      <pivotArea dataOnly="0" labelOnly="1" outline="0" fieldPosition="0">
        <references count="1">
          <reference field="0" count="1">
            <x v="4"/>
          </reference>
        </references>
      </pivotArea>
    </format>
    <format dxfId="738">
      <pivotArea dataOnly="0" labelOnly="1" outline="0" fieldPosition="0">
        <references count="1">
          <reference field="0" count="1">
            <x v="5"/>
          </reference>
        </references>
      </pivotArea>
    </format>
    <format dxfId="737">
      <pivotArea dataOnly="0" labelOnly="1" outline="0" fieldPosition="0">
        <references count="1">
          <reference field="0" count="1">
            <x v="6"/>
          </reference>
        </references>
      </pivotArea>
    </format>
    <format dxfId="736">
      <pivotArea dataOnly="0" labelOnly="1" outline="0" fieldPosition="0">
        <references count="1">
          <reference field="0" count="1">
            <x v="7"/>
          </reference>
        </references>
      </pivotArea>
    </format>
    <format dxfId="735">
      <pivotArea dataOnly="0" labelOnly="1" outline="0" fieldPosition="0">
        <references count="1">
          <reference field="0" count="1">
            <x v="8"/>
          </reference>
        </references>
      </pivotArea>
    </format>
    <format dxfId="734">
      <pivotArea dataOnly="0" labelOnly="1" outline="0" fieldPosition="0">
        <references count="1">
          <reference field="0" count="1">
            <x v="9"/>
          </reference>
        </references>
      </pivotArea>
    </format>
    <format dxfId="733">
      <pivotArea dataOnly="0" labelOnly="1" outline="0" fieldPosition="0">
        <references count="1">
          <reference field="0" count="1">
            <x v="10"/>
          </reference>
        </references>
      </pivotArea>
    </format>
    <format dxfId="732">
      <pivotArea dataOnly="0" labelOnly="1" outline="0" fieldPosition="0">
        <references count="1">
          <reference field="0" count="1">
            <x v="11"/>
          </reference>
        </references>
      </pivotArea>
    </format>
    <format dxfId="731">
      <pivotArea dataOnly="0" labelOnly="1" outline="0" fieldPosition="0">
        <references count="1">
          <reference field="0" count="1">
            <x v="12"/>
          </reference>
        </references>
      </pivotArea>
    </format>
    <format dxfId="730">
      <pivotArea dataOnly="0" labelOnly="1" outline="0" fieldPosition="0">
        <references count="1">
          <reference field="0" count="1">
            <x v="13"/>
          </reference>
        </references>
      </pivotArea>
    </format>
    <format dxfId="729">
      <pivotArea dataOnly="0" labelOnly="1" outline="0" fieldPosition="0">
        <references count="1">
          <reference field="0" count="1">
            <x v="14"/>
          </reference>
        </references>
      </pivotArea>
    </format>
    <format dxfId="728">
      <pivotArea dataOnly="0" labelOnly="1" outline="0" fieldPosition="0">
        <references count="1">
          <reference field="0" count="1">
            <x v="15"/>
          </reference>
        </references>
      </pivotArea>
    </format>
    <format dxfId="727">
      <pivotArea dataOnly="0" labelOnly="1" outline="0" fieldPosition="0">
        <references count="1">
          <reference field="0" count="1">
            <x v="16"/>
          </reference>
        </references>
      </pivotArea>
    </format>
    <format dxfId="726">
      <pivotArea dataOnly="0" labelOnly="1" outline="0" fieldPosition="0">
        <references count="1">
          <reference field="0" count="1">
            <x v="17"/>
          </reference>
        </references>
      </pivotArea>
    </format>
    <format dxfId="725">
      <pivotArea dataOnly="0" labelOnly="1" outline="0" fieldPosition="0">
        <references count="1">
          <reference field="0" count="1">
            <x v="18"/>
          </reference>
        </references>
      </pivotArea>
    </format>
    <format dxfId="724">
      <pivotArea dataOnly="0" labelOnly="1" outline="0" fieldPosition="0">
        <references count="1">
          <reference field="0" count="1">
            <x v="19"/>
          </reference>
        </references>
      </pivotArea>
    </format>
    <format dxfId="723">
      <pivotArea dataOnly="0" labelOnly="1" outline="0" fieldPosition="0">
        <references count="1">
          <reference field="0" count="1">
            <x v="20"/>
          </reference>
        </references>
      </pivotArea>
    </format>
    <format dxfId="722">
      <pivotArea dataOnly="0" labelOnly="1" outline="0" fieldPosition="0">
        <references count="1">
          <reference field="0" count="1">
            <x v="21"/>
          </reference>
        </references>
      </pivotArea>
    </format>
    <format dxfId="721">
      <pivotArea dataOnly="0" labelOnly="1" outline="0" fieldPosition="0">
        <references count="1">
          <reference field="0" count="1">
            <x v="22"/>
          </reference>
        </references>
      </pivotArea>
    </format>
    <format dxfId="720">
      <pivotArea dataOnly="0" labelOnly="1" outline="0" fieldPosition="0">
        <references count="1">
          <reference field="0" count="1">
            <x v="23"/>
          </reference>
        </references>
      </pivotArea>
    </format>
    <format dxfId="719">
      <pivotArea dataOnly="0" labelOnly="1" outline="0" fieldPosition="0">
        <references count="1">
          <reference field="0" count="1">
            <x v="24"/>
          </reference>
        </references>
      </pivotArea>
    </format>
    <format dxfId="718">
      <pivotArea dataOnly="0" labelOnly="1" outline="0" fieldPosition="0">
        <references count="1">
          <reference field="0" count="1">
            <x v="25"/>
          </reference>
        </references>
      </pivotArea>
    </format>
    <format dxfId="717">
      <pivotArea dataOnly="0" labelOnly="1" outline="0" fieldPosition="0">
        <references count="1">
          <reference field="0" count="1">
            <x v="26"/>
          </reference>
        </references>
      </pivotArea>
    </format>
    <format dxfId="716">
      <pivotArea dataOnly="0" labelOnly="1" outline="0" fieldPosition="0">
        <references count="1">
          <reference field="0" count="1">
            <x v="27"/>
          </reference>
        </references>
      </pivotArea>
    </format>
    <format dxfId="715">
      <pivotArea dataOnly="0" labelOnly="1" outline="0" fieldPosition="0">
        <references count="1">
          <reference field="0" count="1">
            <x v="28"/>
          </reference>
        </references>
      </pivotArea>
    </format>
    <format dxfId="714">
      <pivotArea dataOnly="0" labelOnly="1" outline="0" fieldPosition="0">
        <references count="1">
          <reference field="0" count="1">
            <x v="29"/>
          </reference>
        </references>
      </pivotArea>
    </format>
    <format dxfId="713">
      <pivotArea dataOnly="0" labelOnly="1" outline="0" fieldPosition="0">
        <references count="1">
          <reference field="0" count="1">
            <x v="30"/>
          </reference>
        </references>
      </pivotArea>
    </format>
    <format dxfId="712">
      <pivotArea dataOnly="0" labelOnly="1" outline="0" fieldPosition="0">
        <references count="1">
          <reference field="0" count="1">
            <x v="31"/>
          </reference>
        </references>
      </pivotArea>
    </format>
    <format dxfId="711">
      <pivotArea dataOnly="0" labelOnly="1" outline="0" fieldPosition="0">
        <references count="1">
          <reference field="0" count="1">
            <x v="32"/>
          </reference>
        </references>
      </pivotArea>
    </format>
    <format dxfId="710">
      <pivotArea dataOnly="0" labelOnly="1" outline="0" fieldPosition="0">
        <references count="1">
          <reference field="0" count="1">
            <x v="33"/>
          </reference>
        </references>
      </pivotArea>
    </format>
    <format dxfId="709">
      <pivotArea dataOnly="0" labelOnly="1" outline="0" fieldPosition="0">
        <references count="1">
          <reference field="0" count="1">
            <x v="34"/>
          </reference>
        </references>
      </pivotArea>
    </format>
    <format dxfId="708">
      <pivotArea dataOnly="0" labelOnly="1" outline="0" fieldPosition="0">
        <references count="1">
          <reference field="0" count="1">
            <x v="35"/>
          </reference>
        </references>
      </pivotArea>
    </format>
    <format dxfId="707">
      <pivotArea dataOnly="0" labelOnly="1" outline="0" fieldPosition="0">
        <references count="1">
          <reference field="0" count="1">
            <x v="36"/>
          </reference>
        </references>
      </pivotArea>
    </format>
    <format dxfId="706">
      <pivotArea dataOnly="0" labelOnly="1" outline="0" fieldPosition="0">
        <references count="1">
          <reference field="0" count="1">
            <x v="37"/>
          </reference>
        </references>
      </pivotArea>
    </format>
    <format dxfId="705">
      <pivotArea dataOnly="0" labelOnly="1" outline="0" fieldPosition="0">
        <references count="1">
          <reference field="0" count="1">
            <x v="38"/>
          </reference>
        </references>
      </pivotArea>
    </format>
    <format dxfId="704">
      <pivotArea dataOnly="0" labelOnly="1" outline="0" fieldPosition="0">
        <references count="1">
          <reference field="0" count="1">
            <x v="39"/>
          </reference>
        </references>
      </pivotArea>
    </format>
    <format dxfId="703">
      <pivotArea dataOnly="0" labelOnly="1" outline="0" fieldPosition="0">
        <references count="1">
          <reference field="0" count="1">
            <x v="40"/>
          </reference>
        </references>
      </pivotArea>
    </format>
    <format dxfId="702">
      <pivotArea dataOnly="0" labelOnly="1" outline="0" fieldPosition="0">
        <references count="1">
          <reference field="0" count="1">
            <x v="41"/>
          </reference>
        </references>
      </pivotArea>
    </format>
    <format dxfId="701">
      <pivotArea dataOnly="0" labelOnly="1" outline="0" fieldPosition="0">
        <references count="1">
          <reference field="0" count="1">
            <x v="42"/>
          </reference>
        </references>
      </pivotArea>
    </format>
    <format dxfId="700">
      <pivotArea dataOnly="0" labelOnly="1" outline="0" fieldPosition="0">
        <references count="1">
          <reference field="0" count="1">
            <x v="43"/>
          </reference>
        </references>
      </pivotArea>
    </format>
    <format dxfId="699">
      <pivotArea dataOnly="0" labelOnly="1" outline="0" fieldPosition="0">
        <references count="1">
          <reference field="0" count="1">
            <x v="44"/>
          </reference>
        </references>
      </pivotArea>
    </format>
    <format dxfId="698">
      <pivotArea dataOnly="0" labelOnly="1" outline="0" fieldPosition="0">
        <references count="1">
          <reference field="0" count="1">
            <x v="45"/>
          </reference>
        </references>
      </pivotArea>
    </format>
    <format dxfId="697">
      <pivotArea dataOnly="0" labelOnly="1" outline="0" fieldPosition="0">
        <references count="1">
          <reference field="0" count="1">
            <x v="47"/>
          </reference>
        </references>
      </pivotArea>
    </format>
    <format dxfId="696">
      <pivotArea dataOnly="0" labelOnly="1" outline="0" fieldPosition="0">
        <references count="1">
          <reference field="0" count="1">
            <x v="48"/>
          </reference>
        </references>
      </pivotArea>
    </format>
    <format dxfId="695">
      <pivotArea dataOnly="0" labelOnly="1" outline="0" fieldPosition="0">
        <references count="1">
          <reference field="0" count="1">
            <x v="49"/>
          </reference>
        </references>
      </pivotArea>
    </format>
    <format dxfId="694">
      <pivotArea dataOnly="0" labelOnly="1" outline="0" fieldPosition="0">
        <references count="1">
          <reference field="0" count="1">
            <x v="0"/>
          </reference>
        </references>
      </pivotArea>
    </format>
    <format dxfId="693">
      <pivotArea dataOnly="0" labelOnly="1" outline="0" fieldPosition="0">
        <references count="1">
          <reference field="0" count="1">
            <x v="1"/>
          </reference>
        </references>
      </pivotArea>
    </format>
    <format dxfId="692">
      <pivotArea dataOnly="0" labelOnly="1" outline="0" fieldPosition="0">
        <references count="1">
          <reference field="0" count="1">
            <x v="2"/>
          </reference>
        </references>
      </pivotArea>
    </format>
    <format dxfId="691">
      <pivotArea dataOnly="0" labelOnly="1" outline="0" fieldPosition="0">
        <references count="1">
          <reference field="0" count="1">
            <x v="3"/>
          </reference>
        </references>
      </pivotArea>
    </format>
    <format dxfId="690">
      <pivotArea dataOnly="0" labelOnly="1" outline="0" fieldPosition="0">
        <references count="1">
          <reference field="0" count="1">
            <x v="4"/>
          </reference>
        </references>
      </pivotArea>
    </format>
    <format dxfId="689">
      <pivotArea dataOnly="0" labelOnly="1" outline="0" fieldPosition="0">
        <references count="1">
          <reference field="0" count="1">
            <x v="5"/>
          </reference>
        </references>
      </pivotArea>
    </format>
    <format dxfId="688">
      <pivotArea dataOnly="0" labelOnly="1" outline="0" fieldPosition="0">
        <references count="1">
          <reference field="0" count="1">
            <x v="6"/>
          </reference>
        </references>
      </pivotArea>
    </format>
    <format dxfId="687">
      <pivotArea dataOnly="0" labelOnly="1" outline="0" fieldPosition="0">
        <references count="1">
          <reference field="0" count="1">
            <x v="7"/>
          </reference>
        </references>
      </pivotArea>
    </format>
    <format dxfId="686">
      <pivotArea dataOnly="0" labelOnly="1" outline="0" fieldPosition="0">
        <references count="1">
          <reference field="0" count="1">
            <x v="8"/>
          </reference>
        </references>
      </pivotArea>
    </format>
    <format dxfId="685">
      <pivotArea dataOnly="0" labelOnly="1" outline="0" fieldPosition="0">
        <references count="1">
          <reference field="0" count="1">
            <x v="9"/>
          </reference>
        </references>
      </pivotArea>
    </format>
    <format dxfId="684">
      <pivotArea dataOnly="0" labelOnly="1" outline="0" fieldPosition="0">
        <references count="1">
          <reference field="0" count="1">
            <x v="10"/>
          </reference>
        </references>
      </pivotArea>
    </format>
    <format dxfId="683">
      <pivotArea dataOnly="0" labelOnly="1" outline="0" fieldPosition="0">
        <references count="1">
          <reference field="0" count="1">
            <x v="11"/>
          </reference>
        </references>
      </pivotArea>
    </format>
    <format dxfId="682">
      <pivotArea dataOnly="0" labelOnly="1" outline="0" fieldPosition="0">
        <references count="1">
          <reference field="0" count="1">
            <x v="12"/>
          </reference>
        </references>
      </pivotArea>
    </format>
    <format dxfId="681">
      <pivotArea dataOnly="0" labelOnly="1" outline="0" fieldPosition="0">
        <references count="1">
          <reference field="0" count="1">
            <x v="13"/>
          </reference>
        </references>
      </pivotArea>
    </format>
    <format dxfId="680">
      <pivotArea dataOnly="0" labelOnly="1" outline="0" fieldPosition="0">
        <references count="1">
          <reference field="0" count="1">
            <x v="14"/>
          </reference>
        </references>
      </pivotArea>
    </format>
    <format dxfId="679">
      <pivotArea dataOnly="0" labelOnly="1" outline="0" fieldPosition="0">
        <references count="1">
          <reference field="0" count="1">
            <x v="15"/>
          </reference>
        </references>
      </pivotArea>
    </format>
    <format dxfId="678">
      <pivotArea dataOnly="0" labelOnly="1" outline="0" fieldPosition="0">
        <references count="1">
          <reference field="0" count="1">
            <x v="16"/>
          </reference>
        </references>
      </pivotArea>
    </format>
    <format dxfId="677">
      <pivotArea dataOnly="0" labelOnly="1" outline="0" fieldPosition="0">
        <references count="1">
          <reference field="0" count="1">
            <x v="17"/>
          </reference>
        </references>
      </pivotArea>
    </format>
    <format dxfId="676">
      <pivotArea dataOnly="0" labelOnly="1" outline="0" fieldPosition="0">
        <references count="1">
          <reference field="0" count="1">
            <x v="18"/>
          </reference>
        </references>
      </pivotArea>
    </format>
    <format dxfId="675">
      <pivotArea dataOnly="0" labelOnly="1" outline="0" fieldPosition="0">
        <references count="1">
          <reference field="0" count="1">
            <x v="19"/>
          </reference>
        </references>
      </pivotArea>
    </format>
    <format dxfId="674">
      <pivotArea dataOnly="0" labelOnly="1" outline="0" fieldPosition="0">
        <references count="1">
          <reference field="0" count="1">
            <x v="20"/>
          </reference>
        </references>
      </pivotArea>
    </format>
    <format dxfId="673">
      <pivotArea dataOnly="0" labelOnly="1" outline="0" fieldPosition="0">
        <references count="1">
          <reference field="0" count="1">
            <x v="21"/>
          </reference>
        </references>
      </pivotArea>
    </format>
    <format dxfId="672">
      <pivotArea dataOnly="0" labelOnly="1" outline="0" fieldPosition="0">
        <references count="1">
          <reference field="0" count="1">
            <x v="22"/>
          </reference>
        </references>
      </pivotArea>
    </format>
    <format dxfId="671">
      <pivotArea dataOnly="0" labelOnly="1" outline="0" fieldPosition="0">
        <references count="1">
          <reference field="0" count="1">
            <x v="23"/>
          </reference>
        </references>
      </pivotArea>
    </format>
    <format dxfId="670">
      <pivotArea dataOnly="0" labelOnly="1" outline="0" fieldPosition="0">
        <references count="1">
          <reference field="0" count="1">
            <x v="24"/>
          </reference>
        </references>
      </pivotArea>
    </format>
    <format dxfId="669">
      <pivotArea dataOnly="0" labelOnly="1" outline="0" fieldPosition="0">
        <references count="1">
          <reference field="0" count="1">
            <x v="25"/>
          </reference>
        </references>
      </pivotArea>
    </format>
    <format dxfId="668">
      <pivotArea dataOnly="0" labelOnly="1" outline="0" fieldPosition="0">
        <references count="1">
          <reference field="0" count="1">
            <x v="26"/>
          </reference>
        </references>
      </pivotArea>
    </format>
    <format dxfId="667">
      <pivotArea dataOnly="0" labelOnly="1" outline="0" fieldPosition="0">
        <references count="1">
          <reference field="0" count="1">
            <x v="27"/>
          </reference>
        </references>
      </pivotArea>
    </format>
    <format dxfId="666">
      <pivotArea dataOnly="0" labelOnly="1" outline="0" fieldPosition="0">
        <references count="1">
          <reference field="0" count="1">
            <x v="28"/>
          </reference>
        </references>
      </pivotArea>
    </format>
    <format dxfId="665">
      <pivotArea dataOnly="0" labelOnly="1" outline="0" fieldPosition="0">
        <references count="1">
          <reference field="0" count="1">
            <x v="29"/>
          </reference>
        </references>
      </pivotArea>
    </format>
    <format dxfId="664">
      <pivotArea dataOnly="0" labelOnly="1" outline="0" fieldPosition="0">
        <references count="1">
          <reference field="0" count="1">
            <x v="30"/>
          </reference>
        </references>
      </pivotArea>
    </format>
    <format dxfId="663">
      <pivotArea dataOnly="0" labelOnly="1" outline="0" fieldPosition="0">
        <references count="1">
          <reference field="0" count="1">
            <x v="31"/>
          </reference>
        </references>
      </pivotArea>
    </format>
    <format dxfId="662">
      <pivotArea dataOnly="0" labelOnly="1" outline="0" fieldPosition="0">
        <references count="1">
          <reference field="0" count="1">
            <x v="32"/>
          </reference>
        </references>
      </pivotArea>
    </format>
    <format dxfId="661">
      <pivotArea dataOnly="0" labelOnly="1" outline="0" fieldPosition="0">
        <references count="1">
          <reference field="0" count="1">
            <x v="33"/>
          </reference>
        </references>
      </pivotArea>
    </format>
    <format dxfId="660">
      <pivotArea dataOnly="0" labelOnly="1" outline="0" fieldPosition="0">
        <references count="1">
          <reference field="0" count="1">
            <x v="34"/>
          </reference>
        </references>
      </pivotArea>
    </format>
    <format dxfId="659">
      <pivotArea dataOnly="0" labelOnly="1" outline="0" fieldPosition="0">
        <references count="1">
          <reference field="0" count="1">
            <x v="35"/>
          </reference>
        </references>
      </pivotArea>
    </format>
    <format dxfId="658">
      <pivotArea dataOnly="0" labelOnly="1" outline="0" fieldPosition="0">
        <references count="1">
          <reference field="0" count="1">
            <x v="36"/>
          </reference>
        </references>
      </pivotArea>
    </format>
    <format dxfId="657">
      <pivotArea dataOnly="0" labelOnly="1" outline="0" fieldPosition="0">
        <references count="1">
          <reference field="0" count="1">
            <x v="37"/>
          </reference>
        </references>
      </pivotArea>
    </format>
    <format dxfId="656">
      <pivotArea dataOnly="0" labelOnly="1" outline="0" fieldPosition="0">
        <references count="1">
          <reference field="0" count="1">
            <x v="38"/>
          </reference>
        </references>
      </pivotArea>
    </format>
    <format dxfId="655">
      <pivotArea dataOnly="0" labelOnly="1" outline="0" fieldPosition="0">
        <references count="1">
          <reference field="0" count="1">
            <x v="39"/>
          </reference>
        </references>
      </pivotArea>
    </format>
    <format dxfId="654">
      <pivotArea dataOnly="0" labelOnly="1" outline="0" fieldPosition="0">
        <references count="1">
          <reference field="0" count="1">
            <x v="40"/>
          </reference>
        </references>
      </pivotArea>
    </format>
    <format dxfId="653">
      <pivotArea dataOnly="0" labelOnly="1" outline="0" fieldPosition="0">
        <references count="1">
          <reference field="0" count="1">
            <x v="41"/>
          </reference>
        </references>
      </pivotArea>
    </format>
    <format dxfId="652">
      <pivotArea dataOnly="0" labelOnly="1" outline="0" fieldPosition="0">
        <references count="1">
          <reference field="0" count="1">
            <x v="42"/>
          </reference>
        </references>
      </pivotArea>
    </format>
    <format dxfId="651">
      <pivotArea dataOnly="0" labelOnly="1" outline="0" fieldPosition="0">
        <references count="1">
          <reference field="0" count="1">
            <x v="43"/>
          </reference>
        </references>
      </pivotArea>
    </format>
    <format dxfId="650">
      <pivotArea dataOnly="0" labelOnly="1" outline="0" fieldPosition="0">
        <references count="1">
          <reference field="0" count="1">
            <x v="44"/>
          </reference>
        </references>
      </pivotArea>
    </format>
    <format dxfId="649">
      <pivotArea dataOnly="0" labelOnly="1" outline="0" fieldPosition="0">
        <references count="1">
          <reference field="0" count="1">
            <x v="45"/>
          </reference>
        </references>
      </pivotArea>
    </format>
    <format dxfId="648">
      <pivotArea dataOnly="0" labelOnly="1" outline="0" fieldPosition="0">
        <references count="1">
          <reference field="0" count="1">
            <x v="47"/>
          </reference>
        </references>
      </pivotArea>
    </format>
    <format dxfId="647">
      <pivotArea dataOnly="0" labelOnly="1" outline="0" fieldPosition="0">
        <references count="1">
          <reference field="0" count="1">
            <x v="48"/>
          </reference>
        </references>
      </pivotArea>
    </format>
    <format dxfId="646">
      <pivotArea dataOnly="0" labelOnly="1" outline="0" fieldPosition="0">
        <references count="1">
          <reference field="0" count="1">
            <x v="49"/>
          </reference>
        </references>
      </pivotArea>
    </format>
    <format dxfId="645">
      <pivotArea dataOnly="0" labelOnly="1" outline="0" fieldPosition="0">
        <references count="1">
          <reference field="0" count="1" defaultSubtotal="1">
            <x v="0"/>
          </reference>
        </references>
      </pivotArea>
    </format>
    <format dxfId="644">
      <pivotArea dataOnly="0" labelOnly="1" outline="0" fieldPosition="0">
        <references count="1">
          <reference field="0" count="1" defaultSubtotal="1">
            <x v="1"/>
          </reference>
        </references>
      </pivotArea>
    </format>
    <format dxfId="643">
      <pivotArea dataOnly="0" labelOnly="1" outline="0" fieldPosition="0">
        <references count="1">
          <reference field="0" count="1" defaultSubtotal="1">
            <x v="2"/>
          </reference>
        </references>
      </pivotArea>
    </format>
    <format dxfId="642">
      <pivotArea dataOnly="0" labelOnly="1" outline="0" fieldPosition="0">
        <references count="1">
          <reference field="0" count="1" defaultSubtotal="1">
            <x v="3"/>
          </reference>
        </references>
      </pivotArea>
    </format>
    <format dxfId="641">
      <pivotArea dataOnly="0" labelOnly="1" outline="0" fieldPosition="0">
        <references count="1">
          <reference field="0" count="1" defaultSubtotal="1">
            <x v="4"/>
          </reference>
        </references>
      </pivotArea>
    </format>
    <format dxfId="640">
      <pivotArea dataOnly="0" labelOnly="1" outline="0" fieldPosition="0">
        <references count="1">
          <reference field="0" count="1" defaultSubtotal="1">
            <x v="5"/>
          </reference>
        </references>
      </pivotArea>
    </format>
    <format dxfId="639">
      <pivotArea dataOnly="0" labelOnly="1" outline="0" fieldPosition="0">
        <references count="1">
          <reference field="0" count="1" defaultSubtotal="1">
            <x v="6"/>
          </reference>
        </references>
      </pivotArea>
    </format>
    <format dxfId="638">
      <pivotArea dataOnly="0" labelOnly="1" outline="0" fieldPosition="0">
        <references count="1">
          <reference field="0" count="1" defaultSubtotal="1">
            <x v="7"/>
          </reference>
        </references>
      </pivotArea>
    </format>
    <format dxfId="637">
      <pivotArea dataOnly="0" labelOnly="1" outline="0" fieldPosition="0">
        <references count="1">
          <reference field="0" count="1" defaultSubtotal="1">
            <x v="8"/>
          </reference>
        </references>
      </pivotArea>
    </format>
    <format dxfId="636">
      <pivotArea dataOnly="0" labelOnly="1" outline="0" fieldPosition="0">
        <references count="1">
          <reference field="0" count="1" defaultSubtotal="1">
            <x v="9"/>
          </reference>
        </references>
      </pivotArea>
    </format>
    <format dxfId="635">
      <pivotArea dataOnly="0" labelOnly="1" outline="0" fieldPosition="0">
        <references count="1">
          <reference field="0" count="1" defaultSubtotal="1">
            <x v="10"/>
          </reference>
        </references>
      </pivotArea>
    </format>
    <format dxfId="634">
      <pivotArea dataOnly="0" labelOnly="1" outline="0" fieldPosition="0">
        <references count="1">
          <reference field="0" count="1" defaultSubtotal="1">
            <x v="11"/>
          </reference>
        </references>
      </pivotArea>
    </format>
    <format dxfId="633">
      <pivotArea dataOnly="0" labelOnly="1" outline="0" fieldPosition="0">
        <references count="1">
          <reference field="0" count="1" defaultSubtotal="1">
            <x v="12"/>
          </reference>
        </references>
      </pivotArea>
    </format>
    <format dxfId="632">
      <pivotArea dataOnly="0" labelOnly="1" outline="0" fieldPosition="0">
        <references count="1">
          <reference field="0" count="1" defaultSubtotal="1">
            <x v="13"/>
          </reference>
        </references>
      </pivotArea>
    </format>
    <format dxfId="631">
      <pivotArea dataOnly="0" labelOnly="1" outline="0" fieldPosition="0">
        <references count="1">
          <reference field="0" count="1" defaultSubtotal="1">
            <x v="14"/>
          </reference>
        </references>
      </pivotArea>
    </format>
    <format dxfId="630">
      <pivotArea dataOnly="0" labelOnly="1" outline="0" fieldPosition="0">
        <references count="1">
          <reference field="0" count="1" defaultSubtotal="1">
            <x v="15"/>
          </reference>
        </references>
      </pivotArea>
    </format>
    <format dxfId="629">
      <pivotArea dataOnly="0" labelOnly="1" outline="0" fieldPosition="0">
        <references count="1">
          <reference field="0" count="1" defaultSubtotal="1">
            <x v="16"/>
          </reference>
        </references>
      </pivotArea>
    </format>
    <format dxfId="628">
      <pivotArea dataOnly="0" labelOnly="1" outline="0" fieldPosition="0">
        <references count="1">
          <reference field="0" count="1" defaultSubtotal="1">
            <x v="17"/>
          </reference>
        </references>
      </pivotArea>
    </format>
    <format dxfId="627">
      <pivotArea dataOnly="0" labelOnly="1" outline="0" fieldPosition="0">
        <references count="1">
          <reference field="0" count="1" defaultSubtotal="1">
            <x v="18"/>
          </reference>
        </references>
      </pivotArea>
    </format>
    <format dxfId="626">
      <pivotArea dataOnly="0" labelOnly="1" outline="0" fieldPosition="0">
        <references count="1">
          <reference field="0" count="1" defaultSubtotal="1">
            <x v="19"/>
          </reference>
        </references>
      </pivotArea>
    </format>
    <format dxfId="625">
      <pivotArea dataOnly="0" labelOnly="1" outline="0" fieldPosition="0">
        <references count="1">
          <reference field="0" count="1" defaultSubtotal="1">
            <x v="20"/>
          </reference>
        </references>
      </pivotArea>
    </format>
    <format dxfId="624">
      <pivotArea dataOnly="0" labelOnly="1" outline="0" fieldPosition="0">
        <references count="1">
          <reference field="0" count="1" defaultSubtotal="1">
            <x v="21"/>
          </reference>
        </references>
      </pivotArea>
    </format>
    <format dxfId="623">
      <pivotArea dataOnly="0" labelOnly="1" outline="0" fieldPosition="0">
        <references count="1">
          <reference field="0" count="1" defaultSubtotal="1">
            <x v="22"/>
          </reference>
        </references>
      </pivotArea>
    </format>
    <format dxfId="622">
      <pivotArea dataOnly="0" labelOnly="1" outline="0" fieldPosition="0">
        <references count="1">
          <reference field="0" count="1" defaultSubtotal="1">
            <x v="23"/>
          </reference>
        </references>
      </pivotArea>
    </format>
    <format dxfId="621">
      <pivotArea dataOnly="0" labelOnly="1" outline="0" fieldPosition="0">
        <references count="1">
          <reference field="0" count="1" defaultSubtotal="1">
            <x v="24"/>
          </reference>
        </references>
      </pivotArea>
    </format>
    <format dxfId="620">
      <pivotArea dataOnly="0" labelOnly="1" outline="0" fieldPosition="0">
        <references count="1">
          <reference field="0" count="1" defaultSubtotal="1">
            <x v="25"/>
          </reference>
        </references>
      </pivotArea>
    </format>
    <format dxfId="619">
      <pivotArea dataOnly="0" labelOnly="1" outline="0" fieldPosition="0">
        <references count="1">
          <reference field="0" count="1" defaultSubtotal="1">
            <x v="26"/>
          </reference>
        </references>
      </pivotArea>
    </format>
    <format dxfId="618">
      <pivotArea dataOnly="0" labelOnly="1" outline="0" fieldPosition="0">
        <references count="1">
          <reference field="0" count="1" defaultSubtotal="1">
            <x v="27"/>
          </reference>
        </references>
      </pivotArea>
    </format>
    <format dxfId="617">
      <pivotArea dataOnly="0" labelOnly="1" outline="0" fieldPosition="0">
        <references count="1">
          <reference field="0" count="1" defaultSubtotal="1">
            <x v="28"/>
          </reference>
        </references>
      </pivotArea>
    </format>
    <format dxfId="616">
      <pivotArea dataOnly="0" labelOnly="1" outline="0" fieldPosition="0">
        <references count="1">
          <reference field="0" count="1" defaultSubtotal="1">
            <x v="29"/>
          </reference>
        </references>
      </pivotArea>
    </format>
    <format dxfId="615">
      <pivotArea dataOnly="0" labelOnly="1" outline="0" fieldPosition="0">
        <references count="1">
          <reference field="0" count="1" defaultSubtotal="1">
            <x v="30"/>
          </reference>
        </references>
      </pivotArea>
    </format>
    <format dxfId="614">
      <pivotArea dataOnly="0" labelOnly="1" outline="0" fieldPosition="0">
        <references count="1">
          <reference field="0" count="1" defaultSubtotal="1">
            <x v="31"/>
          </reference>
        </references>
      </pivotArea>
    </format>
    <format dxfId="613">
      <pivotArea dataOnly="0" labelOnly="1" outline="0" fieldPosition="0">
        <references count="1">
          <reference field="0" count="1" defaultSubtotal="1">
            <x v="32"/>
          </reference>
        </references>
      </pivotArea>
    </format>
    <format dxfId="612">
      <pivotArea dataOnly="0" labelOnly="1" outline="0" fieldPosition="0">
        <references count="1">
          <reference field="0" count="1" defaultSubtotal="1">
            <x v="33"/>
          </reference>
        </references>
      </pivotArea>
    </format>
    <format dxfId="611">
      <pivotArea dataOnly="0" labelOnly="1" outline="0" fieldPosition="0">
        <references count="1">
          <reference field="0" count="1" defaultSubtotal="1">
            <x v="34"/>
          </reference>
        </references>
      </pivotArea>
    </format>
    <format dxfId="610">
      <pivotArea dataOnly="0" labelOnly="1" outline="0" fieldPosition="0">
        <references count="1">
          <reference field="0" count="1" defaultSubtotal="1">
            <x v="35"/>
          </reference>
        </references>
      </pivotArea>
    </format>
    <format dxfId="609">
      <pivotArea dataOnly="0" labelOnly="1" outline="0" fieldPosition="0">
        <references count="1">
          <reference field="0" count="1" defaultSubtotal="1">
            <x v="36"/>
          </reference>
        </references>
      </pivotArea>
    </format>
    <format dxfId="608">
      <pivotArea dataOnly="0" labelOnly="1" outline="0" fieldPosition="0">
        <references count="1">
          <reference field="0" count="1" defaultSubtotal="1">
            <x v="37"/>
          </reference>
        </references>
      </pivotArea>
    </format>
    <format dxfId="607">
      <pivotArea dataOnly="0" labelOnly="1" outline="0" fieldPosition="0">
        <references count="1">
          <reference field="0" count="1" defaultSubtotal="1">
            <x v="38"/>
          </reference>
        </references>
      </pivotArea>
    </format>
    <format dxfId="606">
      <pivotArea dataOnly="0" labelOnly="1" outline="0" fieldPosition="0">
        <references count="1">
          <reference field="0" count="1" defaultSubtotal="1">
            <x v="39"/>
          </reference>
        </references>
      </pivotArea>
    </format>
    <format dxfId="605">
      <pivotArea dataOnly="0" labelOnly="1" outline="0" fieldPosition="0">
        <references count="1">
          <reference field="0" count="1" defaultSubtotal="1">
            <x v="40"/>
          </reference>
        </references>
      </pivotArea>
    </format>
    <format dxfId="604">
      <pivotArea dataOnly="0" labelOnly="1" outline="0" fieldPosition="0">
        <references count="1">
          <reference field="0" count="1" defaultSubtotal="1">
            <x v="41"/>
          </reference>
        </references>
      </pivotArea>
    </format>
    <format dxfId="603">
      <pivotArea dataOnly="0" labelOnly="1" outline="0" fieldPosition="0">
        <references count="1">
          <reference field="0" count="1" defaultSubtotal="1">
            <x v="42"/>
          </reference>
        </references>
      </pivotArea>
    </format>
    <format dxfId="602">
      <pivotArea dataOnly="0" labelOnly="1" outline="0" fieldPosition="0">
        <references count="1">
          <reference field="0" count="1" defaultSubtotal="1">
            <x v="43"/>
          </reference>
        </references>
      </pivotArea>
    </format>
    <format dxfId="601">
      <pivotArea dataOnly="0" labelOnly="1" outline="0" fieldPosition="0">
        <references count="1">
          <reference field="0" count="1" defaultSubtotal="1">
            <x v="44"/>
          </reference>
        </references>
      </pivotArea>
    </format>
    <format dxfId="600">
      <pivotArea dataOnly="0" labelOnly="1" outline="0" fieldPosition="0">
        <references count="1">
          <reference field="0" count="1" defaultSubtotal="1">
            <x v="45"/>
          </reference>
        </references>
      </pivotArea>
    </format>
    <format dxfId="599">
      <pivotArea dataOnly="0" labelOnly="1" outline="0" fieldPosition="0">
        <references count="1">
          <reference field="0" count="1" defaultSubtotal="1">
            <x v="47"/>
          </reference>
        </references>
      </pivotArea>
    </format>
    <format dxfId="598">
      <pivotArea dataOnly="0" labelOnly="1" outline="0" fieldPosition="0">
        <references count="1">
          <reference field="0" count="1" defaultSubtotal="1">
            <x v="48"/>
          </reference>
        </references>
      </pivotArea>
    </format>
    <format dxfId="597">
      <pivotArea dataOnly="0" labelOnly="1" outline="0" fieldPosition="0">
        <references count="1">
          <reference field="0" count="1" defaultSubtotal="1">
            <x v="49"/>
          </reference>
        </references>
      </pivotArea>
    </format>
    <format dxfId="596">
      <pivotArea dataOnly="0" labelOnly="1" outline="0" fieldPosition="0">
        <references count="2">
          <reference field="0" count="1" selected="0">
            <x v="0"/>
          </reference>
          <reference field="1" count="1">
            <x v="0"/>
          </reference>
        </references>
      </pivotArea>
    </format>
    <format dxfId="595">
      <pivotArea dataOnly="0" labelOnly="1" outline="0" fieldPosition="0">
        <references count="2">
          <reference field="0" count="1" selected="0">
            <x v="1"/>
          </reference>
          <reference field="1" count="1">
            <x v="4"/>
          </reference>
        </references>
      </pivotArea>
    </format>
    <format dxfId="594">
      <pivotArea dataOnly="0" labelOnly="1" outline="0" fieldPosition="0">
        <references count="2">
          <reference field="0" count="1" selected="0">
            <x v="2"/>
          </reference>
          <reference field="1" count="1">
            <x v="36"/>
          </reference>
        </references>
      </pivotArea>
    </format>
    <format dxfId="593">
      <pivotArea dataOnly="0" labelOnly="1" outline="0" fieldPosition="0">
        <references count="2">
          <reference field="0" count="1" selected="0">
            <x v="3"/>
          </reference>
          <reference field="1" count="1">
            <x v="30"/>
          </reference>
        </references>
      </pivotArea>
    </format>
    <format dxfId="592">
      <pivotArea dataOnly="0" labelOnly="1" outline="0" fieldPosition="0">
        <references count="2">
          <reference field="0" count="1" selected="0">
            <x v="4"/>
          </reference>
          <reference field="1" count="1">
            <x v="20"/>
          </reference>
        </references>
      </pivotArea>
    </format>
    <format dxfId="591">
      <pivotArea dataOnly="0" labelOnly="1" outline="0" fieldPosition="0">
        <references count="2">
          <reference field="0" count="1" selected="0">
            <x v="5"/>
          </reference>
          <reference field="1" count="1">
            <x v="20"/>
          </reference>
        </references>
      </pivotArea>
    </format>
    <format dxfId="590">
      <pivotArea dataOnly="0" labelOnly="1" outline="0" fieldPosition="0">
        <references count="2">
          <reference field="0" count="1" selected="0">
            <x v="6"/>
          </reference>
          <reference field="1" count="1">
            <x v="16"/>
          </reference>
        </references>
      </pivotArea>
    </format>
    <format dxfId="589">
      <pivotArea dataOnly="0" labelOnly="1" outline="0" fieldPosition="0">
        <references count="2">
          <reference field="0" count="1" selected="0">
            <x v="7"/>
          </reference>
          <reference field="1" count="1">
            <x v="10"/>
          </reference>
        </references>
      </pivotArea>
    </format>
    <format dxfId="588">
      <pivotArea dataOnly="0" labelOnly="1" outline="0" fieldPosition="0">
        <references count="2">
          <reference field="0" count="1" selected="0">
            <x v="8"/>
          </reference>
          <reference field="1" count="1">
            <x v="9"/>
          </reference>
        </references>
      </pivotArea>
    </format>
    <format dxfId="587">
      <pivotArea dataOnly="0" labelOnly="1" outline="0" fieldPosition="0">
        <references count="2">
          <reference field="0" count="1" selected="0">
            <x v="9"/>
          </reference>
          <reference field="1" count="1">
            <x v="1"/>
          </reference>
        </references>
      </pivotArea>
    </format>
    <format dxfId="586">
      <pivotArea dataOnly="0" labelOnly="1" outline="0" fieldPosition="0">
        <references count="2">
          <reference field="0" count="1" selected="0">
            <x v="10"/>
          </reference>
          <reference field="1" count="1">
            <x v="1"/>
          </reference>
        </references>
      </pivotArea>
    </format>
    <format dxfId="585">
      <pivotArea dataOnly="0" labelOnly="1" outline="0" fieldPosition="0">
        <references count="2">
          <reference field="0" count="1" selected="0">
            <x v="11"/>
          </reference>
          <reference field="1" count="1">
            <x v="31"/>
          </reference>
        </references>
      </pivotArea>
    </format>
    <format dxfId="584">
      <pivotArea dataOnly="0" labelOnly="1" outline="0" fieldPosition="0">
        <references count="2">
          <reference field="0" count="1" selected="0">
            <x v="12"/>
          </reference>
          <reference field="1" count="1">
            <x v="3"/>
          </reference>
        </references>
      </pivotArea>
    </format>
    <format dxfId="583">
      <pivotArea dataOnly="0" labelOnly="1" outline="0" fieldPosition="0">
        <references count="2">
          <reference field="0" count="1" selected="0">
            <x v="13"/>
          </reference>
          <reference field="1" count="1">
            <x v="18"/>
          </reference>
        </references>
      </pivotArea>
    </format>
    <format dxfId="582">
      <pivotArea dataOnly="0" labelOnly="1" outline="0" fieldPosition="0">
        <references count="2">
          <reference field="0" count="1" selected="0">
            <x v="14"/>
          </reference>
          <reference field="1" count="1">
            <x v="8"/>
          </reference>
        </references>
      </pivotArea>
    </format>
    <format dxfId="581">
      <pivotArea dataOnly="0" labelOnly="1" outline="0" fieldPosition="0">
        <references count="2">
          <reference field="0" count="1" selected="0">
            <x v="15"/>
          </reference>
          <reference field="1" count="1">
            <x v="14"/>
          </reference>
        </references>
      </pivotArea>
    </format>
    <format dxfId="580">
      <pivotArea dataOnly="0" labelOnly="1" outline="0" fieldPosition="0">
        <references count="2">
          <reference field="0" count="1" selected="0">
            <x v="16"/>
          </reference>
          <reference field="1" count="1">
            <x v="35"/>
          </reference>
        </references>
      </pivotArea>
    </format>
    <format dxfId="579">
      <pivotArea dataOnly="0" labelOnly="1" outline="0" fieldPosition="0">
        <references count="2">
          <reference field="0" count="1" selected="0">
            <x v="17"/>
          </reference>
          <reference field="1" count="1">
            <x v="15"/>
          </reference>
        </references>
      </pivotArea>
    </format>
    <format dxfId="578">
      <pivotArea dataOnly="0" labelOnly="1" outline="0" fieldPosition="0">
        <references count="2">
          <reference field="0" count="1" selected="0">
            <x v="18"/>
          </reference>
          <reference field="1" count="1">
            <x v="33"/>
          </reference>
        </references>
      </pivotArea>
    </format>
    <format dxfId="577">
      <pivotArea dataOnly="0" labelOnly="1" outline="0" fieldPosition="0">
        <references count="2">
          <reference field="0" count="1" selected="0">
            <x v="19"/>
          </reference>
          <reference field="1" count="1">
            <x v="38"/>
          </reference>
        </references>
      </pivotArea>
    </format>
    <format dxfId="576">
      <pivotArea dataOnly="0" labelOnly="1" outline="0" fieldPosition="0">
        <references count="2">
          <reference field="0" count="1" selected="0">
            <x v="20"/>
          </reference>
          <reference field="1" count="1">
            <x v="38"/>
          </reference>
        </references>
      </pivotArea>
    </format>
    <format dxfId="575">
      <pivotArea dataOnly="0" labelOnly="1" outline="0" fieldPosition="0">
        <references count="2">
          <reference field="0" count="1" selected="0">
            <x v="21"/>
          </reference>
          <reference field="1" count="1">
            <x v="2"/>
          </reference>
        </references>
      </pivotArea>
    </format>
    <format dxfId="574">
      <pivotArea dataOnly="0" labelOnly="1" outline="0" fieldPosition="0">
        <references count="2">
          <reference field="0" count="1" selected="0">
            <x v="22"/>
          </reference>
          <reference field="1" count="1">
            <x v="11"/>
          </reference>
        </references>
      </pivotArea>
    </format>
    <format dxfId="573">
      <pivotArea dataOnly="0" labelOnly="1" outline="0" fieldPosition="0">
        <references count="2">
          <reference field="0" count="1" selected="0">
            <x v="23"/>
          </reference>
          <reference field="1" count="1">
            <x v="37"/>
          </reference>
        </references>
      </pivotArea>
    </format>
    <format dxfId="572">
      <pivotArea dataOnly="0" labelOnly="1" outline="0" fieldPosition="0">
        <references count="2">
          <reference field="0" count="1" selected="0">
            <x v="24"/>
          </reference>
          <reference field="1" count="1">
            <x v="28"/>
          </reference>
        </references>
      </pivotArea>
    </format>
    <format dxfId="571">
      <pivotArea dataOnly="0" labelOnly="1" outline="0" fieldPosition="0">
        <references count="2">
          <reference field="0" count="1" selected="0">
            <x v="25"/>
          </reference>
          <reference field="1" count="1">
            <x v="28"/>
          </reference>
        </references>
      </pivotArea>
    </format>
    <format dxfId="570">
      <pivotArea dataOnly="0" labelOnly="1" outline="0" fieldPosition="0">
        <references count="2">
          <reference field="0" count="1" selected="0">
            <x v="26"/>
          </reference>
          <reference field="1" count="1">
            <x v="28"/>
          </reference>
        </references>
      </pivotArea>
    </format>
    <format dxfId="569">
      <pivotArea dataOnly="0" labelOnly="1" outline="0" fieldPosition="0">
        <references count="2">
          <reference field="0" count="1" selected="0">
            <x v="27"/>
          </reference>
          <reference field="1" count="1">
            <x v="28"/>
          </reference>
        </references>
      </pivotArea>
    </format>
    <format dxfId="568">
      <pivotArea dataOnly="0" labelOnly="1" outline="0" fieldPosition="0">
        <references count="2">
          <reference field="0" count="1" selected="0">
            <x v="28"/>
          </reference>
          <reference field="1" count="1">
            <x v="29"/>
          </reference>
        </references>
      </pivotArea>
    </format>
    <format dxfId="567">
      <pivotArea dataOnly="0" labelOnly="1" outline="0" fieldPosition="0">
        <references count="2">
          <reference field="0" count="1" selected="0">
            <x v="29"/>
          </reference>
          <reference field="1" count="1">
            <x v="5"/>
          </reference>
        </references>
      </pivotArea>
    </format>
    <format dxfId="566">
      <pivotArea dataOnly="0" labelOnly="1" outline="0" fieldPosition="0">
        <references count="2">
          <reference field="0" count="1" selected="0">
            <x v="30"/>
          </reference>
          <reference field="1" count="1">
            <x v="23"/>
          </reference>
        </references>
      </pivotArea>
    </format>
    <format dxfId="565">
      <pivotArea dataOnly="0" labelOnly="1" outline="0" fieldPosition="0">
        <references count="2">
          <reference field="0" count="1" selected="0">
            <x v="31"/>
          </reference>
          <reference field="1" count="1">
            <x v="24"/>
          </reference>
        </references>
      </pivotArea>
    </format>
    <format dxfId="564">
      <pivotArea dataOnly="0" labelOnly="1" outline="0" fieldPosition="0">
        <references count="2">
          <reference field="0" count="1" selected="0">
            <x v="32"/>
          </reference>
          <reference field="1" count="1">
            <x v="7"/>
          </reference>
        </references>
      </pivotArea>
    </format>
    <format dxfId="563">
      <pivotArea dataOnly="0" labelOnly="1" outline="0" fieldPosition="0">
        <references count="2">
          <reference field="0" count="1" selected="0">
            <x v="33"/>
          </reference>
          <reference field="1" count="1">
            <x v="26"/>
          </reference>
        </references>
      </pivotArea>
    </format>
    <format dxfId="562">
      <pivotArea dataOnly="0" labelOnly="1" outline="0" fieldPosition="0">
        <references count="2">
          <reference field="0" count="1" selected="0">
            <x v="34"/>
          </reference>
          <reference field="1" count="1">
            <x v="39"/>
          </reference>
        </references>
      </pivotArea>
    </format>
    <format dxfId="561">
      <pivotArea dataOnly="0" labelOnly="1" outline="0" fieldPosition="0">
        <references count="2">
          <reference field="0" count="1" selected="0">
            <x v="35"/>
          </reference>
          <reference field="1" count="1">
            <x v="27"/>
          </reference>
        </references>
      </pivotArea>
    </format>
    <format dxfId="560">
      <pivotArea dataOnly="0" labelOnly="1" outline="0" fieldPosition="0">
        <references count="2">
          <reference field="0" count="1" selected="0">
            <x v="36"/>
          </reference>
          <reference field="1" count="1">
            <x v="41"/>
          </reference>
        </references>
      </pivotArea>
    </format>
    <format dxfId="559">
      <pivotArea dataOnly="0" labelOnly="1" outline="0" fieldPosition="0">
        <references count="2">
          <reference field="0" count="1" selected="0">
            <x v="37"/>
          </reference>
          <reference field="1" count="1">
            <x v="25"/>
          </reference>
        </references>
      </pivotArea>
    </format>
    <format dxfId="558">
      <pivotArea dataOnly="0" labelOnly="1" outline="0" fieldPosition="0">
        <references count="2">
          <reference field="0" count="1" selected="0">
            <x v="38"/>
          </reference>
          <reference field="1" count="1">
            <x v="25"/>
          </reference>
        </references>
      </pivotArea>
    </format>
    <format dxfId="557">
      <pivotArea dataOnly="0" labelOnly="1" outline="0" fieldPosition="0">
        <references count="2">
          <reference field="0" count="1" selected="0">
            <x v="39"/>
          </reference>
          <reference field="1" count="1">
            <x v="40"/>
          </reference>
        </references>
      </pivotArea>
    </format>
    <format dxfId="556">
      <pivotArea dataOnly="0" labelOnly="1" outline="0" fieldPosition="0">
        <references count="2">
          <reference field="0" count="1" selected="0">
            <x v="40"/>
          </reference>
          <reference field="1" count="1">
            <x v="32"/>
          </reference>
        </references>
      </pivotArea>
    </format>
    <format dxfId="555">
      <pivotArea dataOnly="0" labelOnly="1" outline="0" fieldPosition="0">
        <references count="2">
          <reference field="0" count="1" selected="0">
            <x v="41"/>
          </reference>
          <reference field="1" count="1">
            <x v="12"/>
          </reference>
        </references>
      </pivotArea>
    </format>
    <format dxfId="554">
      <pivotArea dataOnly="0" labelOnly="1" outline="0" fieldPosition="0">
        <references count="2">
          <reference field="0" count="1" selected="0">
            <x v="42"/>
          </reference>
          <reference field="1" count="1">
            <x v="13"/>
          </reference>
        </references>
      </pivotArea>
    </format>
    <format dxfId="553">
      <pivotArea dataOnly="0" labelOnly="1" outline="0" fieldPosition="0">
        <references count="2">
          <reference field="0" count="1" selected="0">
            <x v="43"/>
          </reference>
          <reference field="1" count="1">
            <x v="19"/>
          </reference>
        </references>
      </pivotArea>
    </format>
    <format dxfId="552">
      <pivotArea dataOnly="0" labelOnly="1" outline="0" fieldPosition="0">
        <references count="2">
          <reference field="0" count="1" selected="0">
            <x v="44"/>
          </reference>
          <reference field="1" count="1">
            <x v="17"/>
          </reference>
        </references>
      </pivotArea>
    </format>
    <format dxfId="551">
      <pivotArea dataOnly="0" labelOnly="1" outline="0" fieldPosition="0">
        <references count="2">
          <reference field="0" count="1" selected="0">
            <x v="45"/>
          </reference>
          <reference field="1" count="1">
            <x v="34"/>
          </reference>
        </references>
      </pivotArea>
    </format>
    <format dxfId="550">
      <pivotArea dataOnly="0" labelOnly="1" outline="0" fieldPosition="0">
        <references count="2">
          <reference field="0" count="1" selected="0">
            <x v="47"/>
          </reference>
          <reference field="1" count="1">
            <x v="21"/>
          </reference>
        </references>
      </pivotArea>
    </format>
    <format dxfId="549">
      <pivotArea dataOnly="0" labelOnly="1" outline="0" fieldPosition="0">
        <references count="2">
          <reference field="0" count="1" selected="0">
            <x v="48"/>
          </reference>
          <reference field="1" count="1">
            <x v="22"/>
          </reference>
        </references>
      </pivotArea>
    </format>
    <format dxfId="548">
      <pivotArea dataOnly="0" labelOnly="1" outline="0" fieldPosition="0">
        <references count="2">
          <reference field="0" count="1" selected="0">
            <x v="49"/>
          </reference>
          <reference field="1" count="1">
            <x v="6"/>
          </reference>
        </references>
      </pivotArea>
    </format>
    <format dxfId="547">
      <pivotArea dataOnly="0" labelOnly="1" outline="0" fieldPosition="0">
        <references count="2">
          <reference field="0" count="1" selected="0">
            <x v="0"/>
          </reference>
          <reference field="1" count="1">
            <x v="0"/>
          </reference>
        </references>
      </pivotArea>
    </format>
    <format dxfId="546">
      <pivotArea dataOnly="0" labelOnly="1" outline="0" fieldPosition="0">
        <references count="2">
          <reference field="0" count="1" selected="0">
            <x v="1"/>
          </reference>
          <reference field="1" count="1">
            <x v="4"/>
          </reference>
        </references>
      </pivotArea>
    </format>
    <format dxfId="545">
      <pivotArea dataOnly="0" labelOnly="1" outline="0" fieldPosition="0">
        <references count="2">
          <reference field="0" count="1" selected="0">
            <x v="2"/>
          </reference>
          <reference field="1" count="1">
            <x v="36"/>
          </reference>
        </references>
      </pivotArea>
    </format>
    <format dxfId="544">
      <pivotArea dataOnly="0" labelOnly="1" outline="0" fieldPosition="0">
        <references count="2">
          <reference field="0" count="1" selected="0">
            <x v="3"/>
          </reference>
          <reference field="1" count="1">
            <x v="30"/>
          </reference>
        </references>
      </pivotArea>
    </format>
    <format dxfId="543">
      <pivotArea dataOnly="0" labelOnly="1" outline="0" fieldPosition="0">
        <references count="2">
          <reference field="0" count="1" selected="0">
            <x v="4"/>
          </reference>
          <reference field="1" count="1">
            <x v="20"/>
          </reference>
        </references>
      </pivotArea>
    </format>
    <format dxfId="542">
      <pivotArea dataOnly="0" labelOnly="1" outline="0" fieldPosition="0">
        <references count="2">
          <reference field="0" count="1" selected="0">
            <x v="5"/>
          </reference>
          <reference field="1" count="1">
            <x v="20"/>
          </reference>
        </references>
      </pivotArea>
    </format>
    <format dxfId="541">
      <pivotArea dataOnly="0" labelOnly="1" outline="0" fieldPosition="0">
        <references count="2">
          <reference field="0" count="1" selected="0">
            <x v="6"/>
          </reference>
          <reference field="1" count="1">
            <x v="16"/>
          </reference>
        </references>
      </pivotArea>
    </format>
    <format dxfId="540">
      <pivotArea dataOnly="0" labelOnly="1" outline="0" fieldPosition="0">
        <references count="2">
          <reference field="0" count="1" selected="0">
            <x v="7"/>
          </reference>
          <reference field="1" count="1">
            <x v="10"/>
          </reference>
        </references>
      </pivotArea>
    </format>
    <format dxfId="539">
      <pivotArea dataOnly="0" labelOnly="1" outline="0" fieldPosition="0">
        <references count="2">
          <reference field="0" count="1" selected="0">
            <x v="8"/>
          </reference>
          <reference field="1" count="1">
            <x v="9"/>
          </reference>
        </references>
      </pivotArea>
    </format>
    <format dxfId="538">
      <pivotArea dataOnly="0" labelOnly="1" outline="0" fieldPosition="0">
        <references count="2">
          <reference field="0" count="1" selected="0">
            <x v="9"/>
          </reference>
          <reference field="1" count="1">
            <x v="1"/>
          </reference>
        </references>
      </pivotArea>
    </format>
    <format dxfId="537">
      <pivotArea dataOnly="0" labelOnly="1" outline="0" fieldPosition="0">
        <references count="2">
          <reference field="0" count="1" selected="0">
            <x v="10"/>
          </reference>
          <reference field="1" count="1">
            <x v="1"/>
          </reference>
        </references>
      </pivotArea>
    </format>
    <format dxfId="536">
      <pivotArea dataOnly="0" labelOnly="1" outline="0" fieldPosition="0">
        <references count="2">
          <reference field="0" count="1" selected="0">
            <x v="11"/>
          </reference>
          <reference field="1" count="1">
            <x v="31"/>
          </reference>
        </references>
      </pivotArea>
    </format>
    <format dxfId="535">
      <pivotArea dataOnly="0" labelOnly="1" outline="0" fieldPosition="0">
        <references count="2">
          <reference field="0" count="1" selected="0">
            <x v="12"/>
          </reference>
          <reference field="1" count="1">
            <x v="3"/>
          </reference>
        </references>
      </pivotArea>
    </format>
    <format dxfId="534">
      <pivotArea dataOnly="0" labelOnly="1" outline="0" fieldPosition="0">
        <references count="2">
          <reference field="0" count="1" selected="0">
            <x v="13"/>
          </reference>
          <reference field="1" count="1">
            <x v="18"/>
          </reference>
        </references>
      </pivotArea>
    </format>
    <format dxfId="533">
      <pivotArea dataOnly="0" labelOnly="1" outline="0" fieldPosition="0">
        <references count="2">
          <reference field="0" count="1" selected="0">
            <x v="14"/>
          </reference>
          <reference field="1" count="1">
            <x v="8"/>
          </reference>
        </references>
      </pivotArea>
    </format>
    <format dxfId="532">
      <pivotArea dataOnly="0" labelOnly="1" outline="0" fieldPosition="0">
        <references count="2">
          <reference field="0" count="1" selected="0">
            <x v="15"/>
          </reference>
          <reference field="1" count="1">
            <x v="14"/>
          </reference>
        </references>
      </pivotArea>
    </format>
    <format dxfId="531">
      <pivotArea dataOnly="0" labelOnly="1" outline="0" fieldPosition="0">
        <references count="2">
          <reference field="0" count="1" selected="0">
            <x v="16"/>
          </reference>
          <reference field="1" count="1">
            <x v="35"/>
          </reference>
        </references>
      </pivotArea>
    </format>
    <format dxfId="530">
      <pivotArea dataOnly="0" labelOnly="1" outline="0" fieldPosition="0">
        <references count="2">
          <reference field="0" count="1" selected="0">
            <x v="17"/>
          </reference>
          <reference field="1" count="1">
            <x v="15"/>
          </reference>
        </references>
      </pivotArea>
    </format>
    <format dxfId="529">
      <pivotArea dataOnly="0" labelOnly="1" outline="0" fieldPosition="0">
        <references count="2">
          <reference field="0" count="1" selected="0">
            <x v="18"/>
          </reference>
          <reference field="1" count="1">
            <x v="33"/>
          </reference>
        </references>
      </pivotArea>
    </format>
    <format dxfId="528">
      <pivotArea dataOnly="0" labelOnly="1" outline="0" fieldPosition="0">
        <references count="2">
          <reference field="0" count="1" selected="0">
            <x v="19"/>
          </reference>
          <reference field="1" count="1">
            <x v="38"/>
          </reference>
        </references>
      </pivotArea>
    </format>
    <format dxfId="527">
      <pivotArea dataOnly="0" labelOnly="1" outline="0" fieldPosition="0">
        <references count="2">
          <reference field="0" count="1" selected="0">
            <x v="20"/>
          </reference>
          <reference field="1" count="1">
            <x v="38"/>
          </reference>
        </references>
      </pivotArea>
    </format>
    <format dxfId="526">
      <pivotArea dataOnly="0" labelOnly="1" outline="0" fieldPosition="0">
        <references count="2">
          <reference field="0" count="1" selected="0">
            <x v="21"/>
          </reference>
          <reference field="1" count="1">
            <x v="2"/>
          </reference>
        </references>
      </pivotArea>
    </format>
    <format dxfId="525">
      <pivotArea dataOnly="0" labelOnly="1" outline="0" fieldPosition="0">
        <references count="2">
          <reference field="0" count="1" selected="0">
            <x v="22"/>
          </reference>
          <reference field="1" count="1">
            <x v="11"/>
          </reference>
        </references>
      </pivotArea>
    </format>
    <format dxfId="524">
      <pivotArea dataOnly="0" labelOnly="1" outline="0" fieldPosition="0">
        <references count="2">
          <reference field="0" count="1" selected="0">
            <x v="23"/>
          </reference>
          <reference field="1" count="1">
            <x v="37"/>
          </reference>
        </references>
      </pivotArea>
    </format>
    <format dxfId="523">
      <pivotArea dataOnly="0" labelOnly="1" outline="0" fieldPosition="0">
        <references count="2">
          <reference field="0" count="1" selected="0">
            <x v="24"/>
          </reference>
          <reference field="1" count="1">
            <x v="28"/>
          </reference>
        </references>
      </pivotArea>
    </format>
    <format dxfId="522">
      <pivotArea dataOnly="0" labelOnly="1" outline="0" fieldPosition="0">
        <references count="2">
          <reference field="0" count="1" selected="0">
            <x v="25"/>
          </reference>
          <reference field="1" count="1">
            <x v="28"/>
          </reference>
        </references>
      </pivotArea>
    </format>
    <format dxfId="521">
      <pivotArea dataOnly="0" labelOnly="1" outline="0" fieldPosition="0">
        <references count="2">
          <reference field="0" count="1" selected="0">
            <x v="26"/>
          </reference>
          <reference field="1" count="1">
            <x v="28"/>
          </reference>
        </references>
      </pivotArea>
    </format>
    <format dxfId="520">
      <pivotArea dataOnly="0" labelOnly="1" outline="0" fieldPosition="0">
        <references count="2">
          <reference field="0" count="1" selected="0">
            <x v="27"/>
          </reference>
          <reference field="1" count="1">
            <x v="28"/>
          </reference>
        </references>
      </pivotArea>
    </format>
    <format dxfId="519">
      <pivotArea dataOnly="0" labelOnly="1" outline="0" fieldPosition="0">
        <references count="2">
          <reference field="0" count="1" selected="0">
            <x v="28"/>
          </reference>
          <reference field="1" count="1">
            <x v="29"/>
          </reference>
        </references>
      </pivotArea>
    </format>
    <format dxfId="518">
      <pivotArea dataOnly="0" labelOnly="1" outline="0" fieldPosition="0">
        <references count="2">
          <reference field="0" count="1" selected="0">
            <x v="29"/>
          </reference>
          <reference field="1" count="1">
            <x v="5"/>
          </reference>
        </references>
      </pivotArea>
    </format>
    <format dxfId="517">
      <pivotArea dataOnly="0" labelOnly="1" outline="0" fieldPosition="0">
        <references count="2">
          <reference field="0" count="1" selected="0">
            <x v="30"/>
          </reference>
          <reference field="1" count="1">
            <x v="23"/>
          </reference>
        </references>
      </pivotArea>
    </format>
    <format dxfId="516">
      <pivotArea dataOnly="0" labelOnly="1" outline="0" fieldPosition="0">
        <references count="2">
          <reference field="0" count="1" selected="0">
            <x v="31"/>
          </reference>
          <reference field="1" count="1">
            <x v="24"/>
          </reference>
        </references>
      </pivotArea>
    </format>
    <format dxfId="515">
      <pivotArea dataOnly="0" labelOnly="1" outline="0" fieldPosition="0">
        <references count="2">
          <reference field="0" count="1" selected="0">
            <x v="32"/>
          </reference>
          <reference field="1" count="1">
            <x v="7"/>
          </reference>
        </references>
      </pivotArea>
    </format>
    <format dxfId="514">
      <pivotArea dataOnly="0" labelOnly="1" outline="0" fieldPosition="0">
        <references count="2">
          <reference field="0" count="1" selected="0">
            <x v="33"/>
          </reference>
          <reference field="1" count="1">
            <x v="26"/>
          </reference>
        </references>
      </pivotArea>
    </format>
    <format dxfId="513">
      <pivotArea dataOnly="0" labelOnly="1" outline="0" fieldPosition="0">
        <references count="2">
          <reference field="0" count="1" selected="0">
            <x v="34"/>
          </reference>
          <reference field="1" count="1">
            <x v="39"/>
          </reference>
        </references>
      </pivotArea>
    </format>
    <format dxfId="512">
      <pivotArea dataOnly="0" labelOnly="1" outline="0" fieldPosition="0">
        <references count="2">
          <reference field="0" count="1" selected="0">
            <x v="35"/>
          </reference>
          <reference field="1" count="1">
            <x v="27"/>
          </reference>
        </references>
      </pivotArea>
    </format>
    <format dxfId="511">
      <pivotArea dataOnly="0" labelOnly="1" outline="0" fieldPosition="0">
        <references count="2">
          <reference field="0" count="1" selected="0">
            <x v="36"/>
          </reference>
          <reference field="1" count="1">
            <x v="41"/>
          </reference>
        </references>
      </pivotArea>
    </format>
    <format dxfId="510">
      <pivotArea dataOnly="0" labelOnly="1" outline="0" fieldPosition="0">
        <references count="2">
          <reference field="0" count="1" selected="0">
            <x v="37"/>
          </reference>
          <reference field="1" count="1">
            <x v="25"/>
          </reference>
        </references>
      </pivotArea>
    </format>
    <format dxfId="509">
      <pivotArea dataOnly="0" labelOnly="1" outline="0" fieldPosition="0">
        <references count="2">
          <reference field="0" count="1" selected="0">
            <x v="38"/>
          </reference>
          <reference field="1" count="1">
            <x v="25"/>
          </reference>
        </references>
      </pivotArea>
    </format>
    <format dxfId="508">
      <pivotArea dataOnly="0" labelOnly="1" outline="0" fieldPosition="0">
        <references count="2">
          <reference field="0" count="1" selected="0">
            <x v="39"/>
          </reference>
          <reference field="1" count="1">
            <x v="40"/>
          </reference>
        </references>
      </pivotArea>
    </format>
    <format dxfId="507">
      <pivotArea dataOnly="0" labelOnly="1" outline="0" fieldPosition="0">
        <references count="2">
          <reference field="0" count="1" selected="0">
            <x v="40"/>
          </reference>
          <reference field="1" count="1">
            <x v="32"/>
          </reference>
        </references>
      </pivotArea>
    </format>
    <format dxfId="506">
      <pivotArea dataOnly="0" labelOnly="1" outline="0" fieldPosition="0">
        <references count="2">
          <reference field="0" count="1" selected="0">
            <x v="41"/>
          </reference>
          <reference field="1" count="1">
            <x v="12"/>
          </reference>
        </references>
      </pivotArea>
    </format>
    <format dxfId="505">
      <pivotArea dataOnly="0" labelOnly="1" outline="0" fieldPosition="0">
        <references count="2">
          <reference field="0" count="1" selected="0">
            <x v="42"/>
          </reference>
          <reference field="1" count="1">
            <x v="13"/>
          </reference>
        </references>
      </pivotArea>
    </format>
    <format dxfId="504">
      <pivotArea dataOnly="0" labelOnly="1" outline="0" fieldPosition="0">
        <references count="2">
          <reference field="0" count="1" selected="0">
            <x v="43"/>
          </reference>
          <reference field="1" count="1">
            <x v="19"/>
          </reference>
        </references>
      </pivotArea>
    </format>
    <format dxfId="503">
      <pivotArea dataOnly="0" labelOnly="1" outline="0" fieldPosition="0">
        <references count="2">
          <reference field="0" count="1" selected="0">
            <x v="44"/>
          </reference>
          <reference field="1" count="1">
            <x v="17"/>
          </reference>
        </references>
      </pivotArea>
    </format>
    <format dxfId="502">
      <pivotArea dataOnly="0" labelOnly="1" outline="0" fieldPosition="0">
        <references count="2">
          <reference field="0" count="1" selected="0">
            <x v="45"/>
          </reference>
          <reference field="1" count="1">
            <x v="34"/>
          </reference>
        </references>
      </pivotArea>
    </format>
    <format dxfId="501">
      <pivotArea dataOnly="0" labelOnly="1" outline="0" fieldPosition="0">
        <references count="2">
          <reference field="0" count="1" selected="0">
            <x v="47"/>
          </reference>
          <reference field="1" count="1">
            <x v="21"/>
          </reference>
        </references>
      </pivotArea>
    </format>
    <format dxfId="500">
      <pivotArea dataOnly="0" labelOnly="1" outline="0" fieldPosition="0">
        <references count="2">
          <reference field="0" count="1" selected="0">
            <x v="48"/>
          </reference>
          <reference field="1" count="1">
            <x v="22"/>
          </reference>
        </references>
      </pivotArea>
    </format>
    <format dxfId="499">
      <pivotArea dataOnly="0" labelOnly="1" outline="0" fieldPosition="0">
        <references count="2">
          <reference field="0" count="1" selected="0">
            <x v="49"/>
          </reference>
          <reference field="1" count="1">
            <x v="6"/>
          </reference>
        </references>
      </pivotArea>
    </format>
    <format dxfId="498">
      <pivotArea dataOnly="0" labelOnly="1" outline="0" fieldPosition="0">
        <references count="2">
          <reference field="0" count="1" selected="0">
            <x v="0"/>
          </reference>
          <reference field="1" count="1">
            <x v="0"/>
          </reference>
        </references>
      </pivotArea>
    </format>
    <format dxfId="497">
      <pivotArea dataOnly="0" labelOnly="1" outline="0" fieldPosition="0">
        <references count="2">
          <reference field="0" count="1" selected="0">
            <x v="1"/>
          </reference>
          <reference field="1" count="1">
            <x v="4"/>
          </reference>
        </references>
      </pivotArea>
    </format>
    <format dxfId="496">
      <pivotArea dataOnly="0" labelOnly="1" outline="0" fieldPosition="0">
        <references count="2">
          <reference field="0" count="1" selected="0">
            <x v="2"/>
          </reference>
          <reference field="1" count="1">
            <x v="36"/>
          </reference>
        </references>
      </pivotArea>
    </format>
    <format dxfId="495">
      <pivotArea dataOnly="0" labelOnly="1" outline="0" fieldPosition="0">
        <references count="2">
          <reference field="0" count="1" selected="0">
            <x v="3"/>
          </reference>
          <reference field="1" count="1">
            <x v="30"/>
          </reference>
        </references>
      </pivotArea>
    </format>
    <format dxfId="494">
      <pivotArea dataOnly="0" labelOnly="1" outline="0" fieldPosition="0">
        <references count="2">
          <reference field="0" count="1" selected="0">
            <x v="4"/>
          </reference>
          <reference field="1" count="1">
            <x v="20"/>
          </reference>
        </references>
      </pivotArea>
    </format>
    <format dxfId="493">
      <pivotArea dataOnly="0" labelOnly="1" outline="0" fieldPosition="0">
        <references count="2">
          <reference field="0" count="1" selected="0">
            <x v="5"/>
          </reference>
          <reference field="1" count="1">
            <x v="20"/>
          </reference>
        </references>
      </pivotArea>
    </format>
    <format dxfId="492">
      <pivotArea dataOnly="0" labelOnly="1" outline="0" fieldPosition="0">
        <references count="2">
          <reference field="0" count="1" selected="0">
            <x v="6"/>
          </reference>
          <reference field="1" count="1">
            <x v="16"/>
          </reference>
        </references>
      </pivotArea>
    </format>
    <format dxfId="491">
      <pivotArea dataOnly="0" labelOnly="1" outline="0" fieldPosition="0">
        <references count="2">
          <reference field="0" count="1" selected="0">
            <x v="7"/>
          </reference>
          <reference field="1" count="1">
            <x v="10"/>
          </reference>
        </references>
      </pivotArea>
    </format>
    <format dxfId="490">
      <pivotArea dataOnly="0" labelOnly="1" outline="0" fieldPosition="0">
        <references count="2">
          <reference field="0" count="1" selected="0">
            <x v="8"/>
          </reference>
          <reference field="1" count="1">
            <x v="9"/>
          </reference>
        </references>
      </pivotArea>
    </format>
    <format dxfId="489">
      <pivotArea dataOnly="0" labelOnly="1" outline="0" fieldPosition="0">
        <references count="2">
          <reference field="0" count="1" selected="0">
            <x v="9"/>
          </reference>
          <reference field="1" count="1">
            <x v="1"/>
          </reference>
        </references>
      </pivotArea>
    </format>
    <format dxfId="488">
      <pivotArea dataOnly="0" labelOnly="1" outline="0" fieldPosition="0">
        <references count="2">
          <reference field="0" count="1" selected="0">
            <x v="10"/>
          </reference>
          <reference field="1" count="1">
            <x v="1"/>
          </reference>
        </references>
      </pivotArea>
    </format>
    <format dxfId="487">
      <pivotArea dataOnly="0" labelOnly="1" outline="0" fieldPosition="0">
        <references count="2">
          <reference field="0" count="1" selected="0">
            <x v="11"/>
          </reference>
          <reference field="1" count="1">
            <x v="31"/>
          </reference>
        </references>
      </pivotArea>
    </format>
    <format dxfId="486">
      <pivotArea dataOnly="0" labelOnly="1" outline="0" fieldPosition="0">
        <references count="2">
          <reference field="0" count="1" selected="0">
            <x v="12"/>
          </reference>
          <reference field="1" count="1">
            <x v="3"/>
          </reference>
        </references>
      </pivotArea>
    </format>
    <format dxfId="485">
      <pivotArea dataOnly="0" labelOnly="1" outline="0" fieldPosition="0">
        <references count="2">
          <reference field="0" count="1" selected="0">
            <x v="13"/>
          </reference>
          <reference field="1" count="1">
            <x v="18"/>
          </reference>
        </references>
      </pivotArea>
    </format>
    <format dxfId="484">
      <pivotArea dataOnly="0" labelOnly="1" outline="0" fieldPosition="0">
        <references count="2">
          <reference field="0" count="1" selected="0">
            <x v="14"/>
          </reference>
          <reference field="1" count="1">
            <x v="8"/>
          </reference>
        </references>
      </pivotArea>
    </format>
    <format dxfId="483">
      <pivotArea dataOnly="0" labelOnly="1" outline="0" fieldPosition="0">
        <references count="2">
          <reference field="0" count="1" selected="0">
            <x v="15"/>
          </reference>
          <reference field="1" count="1">
            <x v="14"/>
          </reference>
        </references>
      </pivotArea>
    </format>
    <format dxfId="482">
      <pivotArea dataOnly="0" labelOnly="1" outline="0" fieldPosition="0">
        <references count="2">
          <reference field="0" count="1" selected="0">
            <x v="16"/>
          </reference>
          <reference field="1" count="1">
            <x v="35"/>
          </reference>
        </references>
      </pivotArea>
    </format>
    <format dxfId="481">
      <pivotArea dataOnly="0" labelOnly="1" outline="0" fieldPosition="0">
        <references count="2">
          <reference field="0" count="1" selected="0">
            <x v="17"/>
          </reference>
          <reference field="1" count="1">
            <x v="15"/>
          </reference>
        </references>
      </pivotArea>
    </format>
    <format dxfId="480">
      <pivotArea dataOnly="0" labelOnly="1" outline="0" fieldPosition="0">
        <references count="2">
          <reference field="0" count="1" selected="0">
            <x v="18"/>
          </reference>
          <reference field="1" count="1">
            <x v="33"/>
          </reference>
        </references>
      </pivotArea>
    </format>
    <format dxfId="479">
      <pivotArea dataOnly="0" labelOnly="1" outline="0" fieldPosition="0">
        <references count="2">
          <reference field="0" count="1" selected="0">
            <x v="19"/>
          </reference>
          <reference field="1" count="1">
            <x v="38"/>
          </reference>
        </references>
      </pivotArea>
    </format>
    <format dxfId="478">
      <pivotArea dataOnly="0" labelOnly="1" outline="0" fieldPosition="0">
        <references count="2">
          <reference field="0" count="1" selected="0">
            <x v="20"/>
          </reference>
          <reference field="1" count="1">
            <x v="38"/>
          </reference>
        </references>
      </pivotArea>
    </format>
    <format dxfId="477">
      <pivotArea dataOnly="0" labelOnly="1" outline="0" fieldPosition="0">
        <references count="2">
          <reference field="0" count="1" selected="0">
            <x v="21"/>
          </reference>
          <reference field="1" count="1">
            <x v="2"/>
          </reference>
        </references>
      </pivotArea>
    </format>
    <format dxfId="476">
      <pivotArea dataOnly="0" labelOnly="1" outline="0" fieldPosition="0">
        <references count="2">
          <reference field="0" count="1" selected="0">
            <x v="22"/>
          </reference>
          <reference field="1" count="1">
            <x v="11"/>
          </reference>
        </references>
      </pivotArea>
    </format>
    <format dxfId="475">
      <pivotArea dataOnly="0" labelOnly="1" outline="0" fieldPosition="0">
        <references count="2">
          <reference field="0" count="1" selected="0">
            <x v="23"/>
          </reference>
          <reference field="1" count="1">
            <x v="37"/>
          </reference>
        </references>
      </pivotArea>
    </format>
    <format dxfId="474">
      <pivotArea dataOnly="0" labelOnly="1" outline="0" fieldPosition="0">
        <references count="2">
          <reference field="0" count="1" selected="0">
            <x v="24"/>
          </reference>
          <reference field="1" count="1">
            <x v="28"/>
          </reference>
        </references>
      </pivotArea>
    </format>
    <format dxfId="473">
      <pivotArea dataOnly="0" labelOnly="1" outline="0" fieldPosition="0">
        <references count="2">
          <reference field="0" count="1" selected="0">
            <x v="25"/>
          </reference>
          <reference field="1" count="1">
            <x v="28"/>
          </reference>
        </references>
      </pivotArea>
    </format>
    <format dxfId="472">
      <pivotArea dataOnly="0" labelOnly="1" outline="0" fieldPosition="0">
        <references count="2">
          <reference field="0" count="1" selected="0">
            <x v="26"/>
          </reference>
          <reference field="1" count="1">
            <x v="28"/>
          </reference>
        </references>
      </pivotArea>
    </format>
    <format dxfId="471">
      <pivotArea dataOnly="0" labelOnly="1" outline="0" fieldPosition="0">
        <references count="2">
          <reference field="0" count="1" selected="0">
            <x v="27"/>
          </reference>
          <reference field="1" count="1">
            <x v="28"/>
          </reference>
        </references>
      </pivotArea>
    </format>
    <format dxfId="470">
      <pivotArea dataOnly="0" labelOnly="1" outline="0" fieldPosition="0">
        <references count="2">
          <reference field="0" count="1" selected="0">
            <x v="28"/>
          </reference>
          <reference field="1" count="1">
            <x v="29"/>
          </reference>
        </references>
      </pivotArea>
    </format>
    <format dxfId="469">
      <pivotArea dataOnly="0" labelOnly="1" outline="0" fieldPosition="0">
        <references count="2">
          <reference field="0" count="1" selected="0">
            <x v="29"/>
          </reference>
          <reference field="1" count="1">
            <x v="5"/>
          </reference>
        </references>
      </pivotArea>
    </format>
    <format dxfId="468">
      <pivotArea dataOnly="0" labelOnly="1" outline="0" fieldPosition="0">
        <references count="2">
          <reference field="0" count="1" selected="0">
            <x v="30"/>
          </reference>
          <reference field="1" count="1">
            <x v="23"/>
          </reference>
        </references>
      </pivotArea>
    </format>
    <format dxfId="467">
      <pivotArea dataOnly="0" labelOnly="1" outline="0" fieldPosition="0">
        <references count="2">
          <reference field="0" count="1" selected="0">
            <x v="31"/>
          </reference>
          <reference field="1" count="1">
            <x v="24"/>
          </reference>
        </references>
      </pivotArea>
    </format>
    <format dxfId="466">
      <pivotArea dataOnly="0" labelOnly="1" outline="0" fieldPosition="0">
        <references count="2">
          <reference field="0" count="1" selected="0">
            <x v="32"/>
          </reference>
          <reference field="1" count="1">
            <x v="7"/>
          </reference>
        </references>
      </pivotArea>
    </format>
    <format dxfId="465">
      <pivotArea dataOnly="0" labelOnly="1" outline="0" fieldPosition="0">
        <references count="2">
          <reference field="0" count="1" selected="0">
            <x v="33"/>
          </reference>
          <reference field="1" count="1">
            <x v="26"/>
          </reference>
        </references>
      </pivotArea>
    </format>
    <format dxfId="464">
      <pivotArea dataOnly="0" labelOnly="1" outline="0" fieldPosition="0">
        <references count="2">
          <reference field="0" count="1" selected="0">
            <x v="34"/>
          </reference>
          <reference field="1" count="1">
            <x v="39"/>
          </reference>
        </references>
      </pivotArea>
    </format>
    <format dxfId="463">
      <pivotArea dataOnly="0" labelOnly="1" outline="0" fieldPosition="0">
        <references count="2">
          <reference field="0" count="1" selected="0">
            <x v="35"/>
          </reference>
          <reference field="1" count="1">
            <x v="27"/>
          </reference>
        </references>
      </pivotArea>
    </format>
    <format dxfId="462">
      <pivotArea dataOnly="0" labelOnly="1" outline="0" fieldPosition="0">
        <references count="2">
          <reference field="0" count="1" selected="0">
            <x v="36"/>
          </reference>
          <reference field="1" count="1">
            <x v="41"/>
          </reference>
        </references>
      </pivotArea>
    </format>
    <format dxfId="461">
      <pivotArea dataOnly="0" labelOnly="1" outline="0" fieldPosition="0">
        <references count="2">
          <reference field="0" count="1" selected="0">
            <x v="37"/>
          </reference>
          <reference field="1" count="1">
            <x v="25"/>
          </reference>
        </references>
      </pivotArea>
    </format>
    <format dxfId="460">
      <pivotArea dataOnly="0" labelOnly="1" outline="0" fieldPosition="0">
        <references count="2">
          <reference field="0" count="1" selected="0">
            <x v="38"/>
          </reference>
          <reference field="1" count="1">
            <x v="25"/>
          </reference>
        </references>
      </pivotArea>
    </format>
    <format dxfId="459">
      <pivotArea dataOnly="0" labelOnly="1" outline="0" fieldPosition="0">
        <references count="2">
          <reference field="0" count="1" selected="0">
            <x v="39"/>
          </reference>
          <reference field="1" count="1">
            <x v="40"/>
          </reference>
        </references>
      </pivotArea>
    </format>
    <format dxfId="458">
      <pivotArea dataOnly="0" labelOnly="1" outline="0" fieldPosition="0">
        <references count="2">
          <reference field="0" count="1" selected="0">
            <x v="40"/>
          </reference>
          <reference field="1" count="1">
            <x v="32"/>
          </reference>
        </references>
      </pivotArea>
    </format>
    <format dxfId="457">
      <pivotArea dataOnly="0" labelOnly="1" outline="0" fieldPosition="0">
        <references count="2">
          <reference field="0" count="1" selected="0">
            <x v="41"/>
          </reference>
          <reference field="1" count="1">
            <x v="12"/>
          </reference>
        </references>
      </pivotArea>
    </format>
    <format dxfId="456">
      <pivotArea dataOnly="0" labelOnly="1" outline="0" fieldPosition="0">
        <references count="2">
          <reference field="0" count="1" selected="0">
            <x v="42"/>
          </reference>
          <reference field="1" count="1">
            <x v="13"/>
          </reference>
        </references>
      </pivotArea>
    </format>
    <format dxfId="455">
      <pivotArea dataOnly="0" labelOnly="1" outline="0" fieldPosition="0">
        <references count="2">
          <reference field="0" count="1" selected="0">
            <x v="43"/>
          </reference>
          <reference field="1" count="1">
            <x v="19"/>
          </reference>
        </references>
      </pivotArea>
    </format>
    <format dxfId="454">
      <pivotArea dataOnly="0" labelOnly="1" outline="0" fieldPosition="0">
        <references count="2">
          <reference field="0" count="1" selected="0">
            <x v="44"/>
          </reference>
          <reference field="1" count="1">
            <x v="17"/>
          </reference>
        </references>
      </pivotArea>
    </format>
    <format dxfId="453">
      <pivotArea dataOnly="0" labelOnly="1" outline="0" fieldPosition="0">
        <references count="2">
          <reference field="0" count="1" selected="0">
            <x v="45"/>
          </reference>
          <reference field="1" count="1">
            <x v="34"/>
          </reference>
        </references>
      </pivotArea>
    </format>
    <format dxfId="452">
      <pivotArea dataOnly="0" labelOnly="1" outline="0" fieldPosition="0">
        <references count="2">
          <reference field="0" count="1" selected="0">
            <x v="47"/>
          </reference>
          <reference field="1" count="1">
            <x v="21"/>
          </reference>
        </references>
      </pivotArea>
    </format>
    <format dxfId="451">
      <pivotArea dataOnly="0" labelOnly="1" outline="0" fieldPosition="0">
        <references count="2">
          <reference field="0" count="1" selected="0">
            <x v="48"/>
          </reference>
          <reference field="1" count="1">
            <x v="22"/>
          </reference>
        </references>
      </pivotArea>
    </format>
    <format dxfId="450">
      <pivotArea dataOnly="0" labelOnly="1" outline="0" fieldPosition="0">
        <references count="2">
          <reference field="0" count="1" selected="0">
            <x v="49"/>
          </reference>
          <reference field="1" count="1">
            <x v="6"/>
          </reference>
        </references>
      </pivotArea>
    </format>
    <format dxfId="449">
      <pivotArea type="all" dataOnly="0" outline="0" fieldPosition="0"/>
    </format>
    <format dxfId="448">
      <pivotArea dataOnly="0" labelOnly="1" outline="0" fieldPosition="0">
        <references count="1">
          <reference field="0" count="0"/>
        </references>
      </pivotArea>
    </format>
    <format dxfId="447">
      <pivotArea dataOnly="0" labelOnly="1" outline="0" fieldPosition="0">
        <references count="2">
          <reference field="0" count="1" selected="0">
            <x v="0"/>
          </reference>
          <reference field="1" count="1">
            <x v="0"/>
          </reference>
        </references>
      </pivotArea>
    </format>
    <format dxfId="446">
      <pivotArea dataOnly="0" labelOnly="1" outline="0" fieldPosition="0">
        <references count="2">
          <reference field="0" count="1" selected="0">
            <x v="1"/>
          </reference>
          <reference field="1" count="1">
            <x v="4"/>
          </reference>
        </references>
      </pivotArea>
    </format>
    <format dxfId="445">
      <pivotArea dataOnly="0" labelOnly="1" outline="0" fieldPosition="0">
        <references count="2">
          <reference field="0" count="1" selected="0">
            <x v="2"/>
          </reference>
          <reference field="1" count="1">
            <x v="36"/>
          </reference>
        </references>
      </pivotArea>
    </format>
    <format dxfId="444">
      <pivotArea dataOnly="0" labelOnly="1" outline="0" fieldPosition="0">
        <references count="2">
          <reference field="0" count="1" selected="0">
            <x v="3"/>
          </reference>
          <reference field="1" count="1">
            <x v="30"/>
          </reference>
        </references>
      </pivotArea>
    </format>
    <format dxfId="443">
      <pivotArea dataOnly="0" labelOnly="1" outline="0" fieldPosition="0">
        <references count="2">
          <reference field="0" count="1" selected="0">
            <x v="4"/>
          </reference>
          <reference field="1" count="1">
            <x v="20"/>
          </reference>
        </references>
      </pivotArea>
    </format>
    <format dxfId="442">
      <pivotArea dataOnly="0" labelOnly="1" outline="0" fieldPosition="0">
        <references count="2">
          <reference field="0" count="1" selected="0">
            <x v="5"/>
          </reference>
          <reference field="1" count="1">
            <x v="20"/>
          </reference>
        </references>
      </pivotArea>
    </format>
    <format dxfId="441">
      <pivotArea dataOnly="0" labelOnly="1" outline="0" fieldPosition="0">
        <references count="2">
          <reference field="0" count="1" selected="0">
            <x v="6"/>
          </reference>
          <reference field="1" count="1">
            <x v="16"/>
          </reference>
        </references>
      </pivotArea>
    </format>
    <format dxfId="440">
      <pivotArea dataOnly="0" labelOnly="1" outline="0" fieldPosition="0">
        <references count="2">
          <reference field="0" count="1" selected="0">
            <x v="7"/>
          </reference>
          <reference field="1" count="1">
            <x v="10"/>
          </reference>
        </references>
      </pivotArea>
    </format>
    <format dxfId="439">
      <pivotArea dataOnly="0" labelOnly="1" outline="0" fieldPosition="0">
        <references count="2">
          <reference field="0" count="1" selected="0">
            <x v="8"/>
          </reference>
          <reference field="1" count="1">
            <x v="9"/>
          </reference>
        </references>
      </pivotArea>
    </format>
    <format dxfId="438">
      <pivotArea dataOnly="0" labelOnly="1" outline="0" fieldPosition="0">
        <references count="2">
          <reference field="0" count="1" selected="0">
            <x v="9"/>
          </reference>
          <reference field="1" count="1">
            <x v="1"/>
          </reference>
        </references>
      </pivotArea>
    </format>
    <format dxfId="437">
      <pivotArea dataOnly="0" labelOnly="1" outline="0" fieldPosition="0">
        <references count="2">
          <reference field="0" count="1" selected="0">
            <x v="10"/>
          </reference>
          <reference field="1" count="1">
            <x v="1"/>
          </reference>
        </references>
      </pivotArea>
    </format>
    <format dxfId="436">
      <pivotArea dataOnly="0" labelOnly="1" outline="0" fieldPosition="0">
        <references count="2">
          <reference field="0" count="1" selected="0">
            <x v="11"/>
          </reference>
          <reference field="1" count="1">
            <x v="31"/>
          </reference>
        </references>
      </pivotArea>
    </format>
    <format dxfId="435">
      <pivotArea dataOnly="0" labelOnly="1" outline="0" fieldPosition="0">
        <references count="2">
          <reference field="0" count="1" selected="0">
            <x v="12"/>
          </reference>
          <reference field="1" count="1">
            <x v="3"/>
          </reference>
        </references>
      </pivotArea>
    </format>
    <format dxfId="434">
      <pivotArea dataOnly="0" labelOnly="1" outline="0" fieldPosition="0">
        <references count="2">
          <reference field="0" count="1" selected="0">
            <x v="13"/>
          </reference>
          <reference field="1" count="1">
            <x v="18"/>
          </reference>
        </references>
      </pivotArea>
    </format>
    <format dxfId="433">
      <pivotArea dataOnly="0" labelOnly="1" outline="0" fieldPosition="0">
        <references count="2">
          <reference field="0" count="1" selected="0">
            <x v="14"/>
          </reference>
          <reference field="1" count="1">
            <x v="8"/>
          </reference>
        </references>
      </pivotArea>
    </format>
    <format dxfId="432">
      <pivotArea dataOnly="0" labelOnly="1" outline="0" fieldPosition="0">
        <references count="2">
          <reference field="0" count="1" selected="0">
            <x v="15"/>
          </reference>
          <reference field="1" count="1">
            <x v="14"/>
          </reference>
        </references>
      </pivotArea>
    </format>
    <format dxfId="431">
      <pivotArea dataOnly="0" labelOnly="1" outline="0" fieldPosition="0">
        <references count="2">
          <reference field="0" count="1" selected="0">
            <x v="16"/>
          </reference>
          <reference field="1" count="1">
            <x v="35"/>
          </reference>
        </references>
      </pivotArea>
    </format>
    <format dxfId="430">
      <pivotArea dataOnly="0" labelOnly="1" outline="0" fieldPosition="0">
        <references count="2">
          <reference field="0" count="1" selected="0">
            <x v="17"/>
          </reference>
          <reference field="1" count="1">
            <x v="15"/>
          </reference>
        </references>
      </pivotArea>
    </format>
    <format dxfId="429">
      <pivotArea dataOnly="0" labelOnly="1" outline="0" fieldPosition="0">
        <references count="2">
          <reference field="0" count="1" selected="0">
            <x v="18"/>
          </reference>
          <reference field="1" count="1">
            <x v="33"/>
          </reference>
        </references>
      </pivotArea>
    </format>
    <format dxfId="428">
      <pivotArea dataOnly="0" labelOnly="1" outline="0" fieldPosition="0">
        <references count="2">
          <reference field="0" count="1" selected="0">
            <x v="19"/>
          </reference>
          <reference field="1" count="1">
            <x v="38"/>
          </reference>
        </references>
      </pivotArea>
    </format>
    <format dxfId="427">
      <pivotArea dataOnly="0" labelOnly="1" outline="0" fieldPosition="0">
        <references count="2">
          <reference field="0" count="1" selected="0">
            <x v="20"/>
          </reference>
          <reference field="1" count="1">
            <x v="38"/>
          </reference>
        </references>
      </pivotArea>
    </format>
    <format dxfId="426">
      <pivotArea dataOnly="0" labelOnly="1" outline="0" fieldPosition="0">
        <references count="2">
          <reference field="0" count="1" selected="0">
            <x v="21"/>
          </reference>
          <reference field="1" count="1">
            <x v="2"/>
          </reference>
        </references>
      </pivotArea>
    </format>
    <format dxfId="425">
      <pivotArea dataOnly="0" labelOnly="1" outline="0" fieldPosition="0">
        <references count="2">
          <reference field="0" count="1" selected="0">
            <x v="22"/>
          </reference>
          <reference field="1" count="1">
            <x v="11"/>
          </reference>
        </references>
      </pivotArea>
    </format>
    <format dxfId="424">
      <pivotArea dataOnly="0" labelOnly="1" outline="0" fieldPosition="0">
        <references count="2">
          <reference field="0" count="1" selected="0">
            <x v="23"/>
          </reference>
          <reference field="1" count="1">
            <x v="37"/>
          </reference>
        </references>
      </pivotArea>
    </format>
    <format dxfId="423">
      <pivotArea dataOnly="0" labelOnly="1" outline="0" fieldPosition="0">
        <references count="2">
          <reference field="0" count="1" selected="0">
            <x v="24"/>
          </reference>
          <reference field="1" count="1">
            <x v="28"/>
          </reference>
        </references>
      </pivotArea>
    </format>
    <format dxfId="422">
      <pivotArea dataOnly="0" labelOnly="1" outline="0" fieldPosition="0">
        <references count="2">
          <reference field="0" count="1" selected="0">
            <x v="25"/>
          </reference>
          <reference field="1" count="1">
            <x v="28"/>
          </reference>
        </references>
      </pivotArea>
    </format>
    <format dxfId="421">
      <pivotArea dataOnly="0" labelOnly="1" outline="0" fieldPosition="0">
        <references count="2">
          <reference field="0" count="1" selected="0">
            <x v="26"/>
          </reference>
          <reference field="1" count="1">
            <x v="28"/>
          </reference>
        </references>
      </pivotArea>
    </format>
    <format dxfId="420">
      <pivotArea dataOnly="0" labelOnly="1" outline="0" fieldPosition="0">
        <references count="2">
          <reference field="0" count="1" selected="0">
            <x v="27"/>
          </reference>
          <reference field="1" count="1">
            <x v="28"/>
          </reference>
        </references>
      </pivotArea>
    </format>
    <format dxfId="419">
      <pivotArea dataOnly="0" labelOnly="1" outline="0" fieldPosition="0">
        <references count="2">
          <reference field="0" count="1" selected="0">
            <x v="28"/>
          </reference>
          <reference field="1" count="1">
            <x v="29"/>
          </reference>
        </references>
      </pivotArea>
    </format>
    <format dxfId="418">
      <pivotArea dataOnly="0" labelOnly="1" outline="0" fieldPosition="0">
        <references count="2">
          <reference field="0" count="1" selected="0">
            <x v="29"/>
          </reference>
          <reference field="1" count="1">
            <x v="5"/>
          </reference>
        </references>
      </pivotArea>
    </format>
    <format dxfId="417">
      <pivotArea dataOnly="0" labelOnly="1" outline="0" fieldPosition="0">
        <references count="2">
          <reference field="0" count="1" selected="0">
            <x v="30"/>
          </reference>
          <reference field="1" count="1">
            <x v="23"/>
          </reference>
        </references>
      </pivotArea>
    </format>
    <format dxfId="416">
      <pivotArea dataOnly="0" labelOnly="1" outline="0" fieldPosition="0">
        <references count="2">
          <reference field="0" count="1" selected="0">
            <x v="31"/>
          </reference>
          <reference field="1" count="1">
            <x v="24"/>
          </reference>
        </references>
      </pivotArea>
    </format>
    <format dxfId="415">
      <pivotArea dataOnly="0" labelOnly="1" outline="0" fieldPosition="0">
        <references count="2">
          <reference field="0" count="1" selected="0">
            <x v="32"/>
          </reference>
          <reference field="1" count="1">
            <x v="7"/>
          </reference>
        </references>
      </pivotArea>
    </format>
    <format dxfId="414">
      <pivotArea dataOnly="0" labelOnly="1" outline="0" fieldPosition="0">
        <references count="2">
          <reference field="0" count="1" selected="0">
            <x v="33"/>
          </reference>
          <reference field="1" count="1">
            <x v="26"/>
          </reference>
        </references>
      </pivotArea>
    </format>
    <format dxfId="413">
      <pivotArea dataOnly="0" labelOnly="1" outline="0" fieldPosition="0">
        <references count="2">
          <reference field="0" count="1" selected="0">
            <x v="34"/>
          </reference>
          <reference field="1" count="1">
            <x v="39"/>
          </reference>
        </references>
      </pivotArea>
    </format>
    <format dxfId="412">
      <pivotArea dataOnly="0" labelOnly="1" outline="0" fieldPosition="0">
        <references count="2">
          <reference field="0" count="1" selected="0">
            <x v="35"/>
          </reference>
          <reference field="1" count="1">
            <x v="27"/>
          </reference>
        </references>
      </pivotArea>
    </format>
    <format dxfId="411">
      <pivotArea dataOnly="0" labelOnly="1" outline="0" fieldPosition="0">
        <references count="2">
          <reference field="0" count="1" selected="0">
            <x v="36"/>
          </reference>
          <reference field="1" count="1">
            <x v="41"/>
          </reference>
        </references>
      </pivotArea>
    </format>
    <format dxfId="410">
      <pivotArea dataOnly="0" labelOnly="1" outline="0" fieldPosition="0">
        <references count="2">
          <reference field="0" count="1" selected="0">
            <x v="37"/>
          </reference>
          <reference field="1" count="1">
            <x v="25"/>
          </reference>
        </references>
      </pivotArea>
    </format>
    <format dxfId="409">
      <pivotArea dataOnly="0" labelOnly="1" outline="0" fieldPosition="0">
        <references count="2">
          <reference field="0" count="1" selected="0">
            <x v="38"/>
          </reference>
          <reference field="1" count="1">
            <x v="25"/>
          </reference>
        </references>
      </pivotArea>
    </format>
    <format dxfId="408">
      <pivotArea dataOnly="0" labelOnly="1" outline="0" fieldPosition="0">
        <references count="2">
          <reference field="0" count="1" selected="0">
            <x v="39"/>
          </reference>
          <reference field="1" count="1">
            <x v="40"/>
          </reference>
        </references>
      </pivotArea>
    </format>
    <format dxfId="407">
      <pivotArea dataOnly="0" labelOnly="1" outline="0" fieldPosition="0">
        <references count="2">
          <reference field="0" count="1" selected="0">
            <x v="40"/>
          </reference>
          <reference field="1" count="1">
            <x v="32"/>
          </reference>
        </references>
      </pivotArea>
    </format>
    <format dxfId="406">
      <pivotArea dataOnly="0" labelOnly="1" outline="0" fieldPosition="0">
        <references count="2">
          <reference field="0" count="1" selected="0">
            <x v="41"/>
          </reference>
          <reference field="1" count="1">
            <x v="12"/>
          </reference>
        </references>
      </pivotArea>
    </format>
    <format dxfId="405">
      <pivotArea dataOnly="0" labelOnly="1" outline="0" fieldPosition="0">
        <references count="2">
          <reference field="0" count="1" selected="0">
            <x v="42"/>
          </reference>
          <reference field="1" count="1">
            <x v="13"/>
          </reference>
        </references>
      </pivotArea>
    </format>
    <format dxfId="404">
      <pivotArea dataOnly="0" labelOnly="1" outline="0" fieldPosition="0">
        <references count="2">
          <reference field="0" count="1" selected="0">
            <x v="43"/>
          </reference>
          <reference field="1" count="1">
            <x v="19"/>
          </reference>
        </references>
      </pivotArea>
    </format>
    <format dxfId="403">
      <pivotArea dataOnly="0" labelOnly="1" outline="0" fieldPosition="0">
        <references count="2">
          <reference field="0" count="1" selected="0">
            <x v="44"/>
          </reference>
          <reference field="1" count="1">
            <x v="17"/>
          </reference>
        </references>
      </pivotArea>
    </format>
    <format dxfId="402">
      <pivotArea dataOnly="0" labelOnly="1" outline="0" fieldPosition="0">
        <references count="2">
          <reference field="0" count="1" selected="0">
            <x v="45"/>
          </reference>
          <reference field="1" count="1">
            <x v="34"/>
          </reference>
        </references>
      </pivotArea>
    </format>
    <format dxfId="401">
      <pivotArea dataOnly="0" labelOnly="1" outline="0" fieldPosition="0">
        <references count="2">
          <reference field="0" count="1" selected="0">
            <x v="47"/>
          </reference>
          <reference field="1" count="1">
            <x v="21"/>
          </reference>
        </references>
      </pivotArea>
    </format>
    <format dxfId="400">
      <pivotArea dataOnly="0" labelOnly="1" outline="0" fieldPosition="0">
        <references count="2">
          <reference field="0" count="1" selected="0">
            <x v="48"/>
          </reference>
          <reference field="1" count="1">
            <x v="22"/>
          </reference>
        </references>
      </pivotArea>
    </format>
    <format dxfId="399">
      <pivotArea dataOnly="0" labelOnly="1" outline="0" fieldPosition="0">
        <references count="2">
          <reference field="0" count="1" selected="0">
            <x v="49"/>
          </reference>
          <reference field="1" count="1">
            <x v="6"/>
          </reference>
        </references>
      </pivotArea>
    </format>
  </formats>
  <pivotTableStyleInfo name="PivotStyleDark11" showRowHeaders="1" showColHeaders="0"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B1:W102"/>
  <sheetViews>
    <sheetView zoomScaleNormal="100" workbookViewId="0">
      <selection activeCell="C12" sqref="C12"/>
    </sheetView>
  </sheetViews>
  <sheetFormatPr defaultRowHeight="15" x14ac:dyDescent="0.25"/>
  <cols>
    <col min="1" max="1" width="1.7109375" customWidth="1"/>
    <col min="2" max="2" width="12.7109375" bestFit="1" customWidth="1"/>
    <col min="3" max="3" width="88.85546875" customWidth="1"/>
    <col min="4" max="4" width="15.28515625" customWidth="1"/>
    <col min="5" max="5" width="15.7109375" customWidth="1"/>
    <col min="6" max="6" width="21.85546875" customWidth="1"/>
    <col min="7" max="7" width="97.7109375" hidden="1" customWidth="1"/>
    <col min="8" max="8" width="20.7109375" style="44" hidden="1" customWidth="1"/>
    <col min="9" max="9" width="15.5703125" style="44" hidden="1" customWidth="1"/>
    <col min="10" max="10" width="19" style="44" hidden="1" customWidth="1"/>
    <col min="11" max="12" width="9.140625" hidden="1" customWidth="1"/>
    <col min="13" max="13" width="3.85546875" hidden="1" customWidth="1"/>
    <col min="14" max="14" width="9.140625" hidden="1" customWidth="1"/>
    <col min="15" max="15" width="16.42578125" hidden="1" customWidth="1"/>
    <col min="16" max="16" width="43.42578125" hidden="1" customWidth="1"/>
    <col min="17" max="17" width="26.5703125" hidden="1" customWidth="1"/>
    <col min="18" max="18" width="28.5703125" hidden="1" customWidth="1"/>
    <col min="19" max="19" width="31.140625" hidden="1" customWidth="1"/>
    <col min="20" max="21" width="9.140625" hidden="1" customWidth="1"/>
    <col min="22" max="22" width="10.42578125" hidden="1" customWidth="1"/>
    <col min="23" max="23" width="1.42578125" hidden="1" customWidth="1"/>
    <col min="24" max="24" width="0" hidden="1" customWidth="1"/>
  </cols>
  <sheetData>
    <row r="1" spans="2:22" ht="15.75" thickBot="1" x14ac:dyDescent="0.3"/>
    <row r="2" spans="2:22" ht="62.25" customHeight="1" thickBot="1" x14ac:dyDescent="0.3">
      <c r="B2" s="71" t="s">
        <v>34</v>
      </c>
      <c r="C2" s="72"/>
      <c r="D2" s="73"/>
    </row>
    <row r="3" spans="2:22" ht="15.75" thickBot="1" x14ac:dyDescent="0.3"/>
    <row r="4" spans="2:22" ht="39" customHeight="1" x14ac:dyDescent="0.25">
      <c r="B4" s="80" t="s">
        <v>83</v>
      </c>
      <c r="C4" s="81"/>
      <c r="D4" s="82"/>
    </row>
    <row r="5" spans="2:22" ht="52.5" customHeight="1" thickBot="1" x14ac:dyDescent="0.3">
      <c r="B5" s="74" t="s">
        <v>33</v>
      </c>
      <c r="C5" s="75"/>
      <c r="D5" s="76"/>
    </row>
    <row r="6" spans="2:22" ht="36.950000000000003" customHeight="1" thickBot="1" x14ac:dyDescent="0.3">
      <c r="B6" s="74" t="s">
        <v>118</v>
      </c>
      <c r="C6" s="75"/>
      <c r="D6" s="76"/>
      <c r="F6" s="66" t="s">
        <v>219</v>
      </c>
      <c r="G6" s="44"/>
    </row>
    <row r="7" spans="2:22" ht="3.75" customHeight="1" thickBot="1" x14ac:dyDescent="0.3">
      <c r="B7" s="58"/>
      <c r="C7" s="59"/>
      <c r="D7" s="60"/>
      <c r="G7" s="44"/>
    </row>
    <row r="8" spans="2:22" ht="46.5" customHeight="1" thickBot="1" x14ac:dyDescent="0.3">
      <c r="B8" s="77" t="s">
        <v>35</v>
      </c>
      <c r="C8" s="78"/>
      <c r="D8" s="79"/>
      <c r="F8" s="66" t="s">
        <v>220</v>
      </c>
      <c r="G8" s="44"/>
    </row>
    <row r="10" spans="2:22" s="3" customFormat="1" ht="16.5" thickBot="1" x14ac:dyDescent="0.3">
      <c r="H10" s="43"/>
      <c r="I10" s="43"/>
      <c r="J10" s="43"/>
    </row>
    <row r="11" spans="2:22" s="3" customFormat="1" ht="54.95" customHeight="1" thickBot="1" x14ac:dyDescent="0.3">
      <c r="B11" s="36" t="s">
        <v>0</v>
      </c>
      <c r="C11" s="1" t="s">
        <v>82</v>
      </c>
      <c r="D11" s="2" t="s">
        <v>107</v>
      </c>
      <c r="E11" s="2" t="s">
        <v>108</v>
      </c>
      <c r="F11" s="52" t="s">
        <v>189</v>
      </c>
      <c r="G11" s="6" t="s">
        <v>1</v>
      </c>
      <c r="H11" s="43" t="s">
        <v>115</v>
      </c>
      <c r="I11" s="43" t="s">
        <v>116</v>
      </c>
      <c r="J11" s="43" t="s">
        <v>117</v>
      </c>
      <c r="O11" s="43" t="s">
        <v>147</v>
      </c>
      <c r="P11" s="43" t="s">
        <v>149</v>
      </c>
      <c r="Q11" s="43" t="s">
        <v>151</v>
      </c>
      <c r="R11" s="43" t="s">
        <v>148</v>
      </c>
      <c r="S11" s="43" t="s">
        <v>150</v>
      </c>
      <c r="U11" s="3" t="s">
        <v>190</v>
      </c>
      <c r="V11" s="3" t="s">
        <v>191</v>
      </c>
    </row>
    <row r="12" spans="2:22" s="3" customFormat="1" ht="20.100000000000001" customHeight="1" thickBot="1" x14ac:dyDescent="0.3">
      <c r="B12" s="55">
        <f>IF(OR(C12="Nuova scheda",C12=""),"",T12)</f>
        <v>1</v>
      </c>
      <c r="C12" s="21" t="str">
        <f>'1'!A3</f>
        <v>Concorso per l'assunzione di personale</v>
      </c>
      <c r="D12" s="4" t="str">
        <f>'1'!F2</f>
        <v>SI</v>
      </c>
      <c r="E12" s="4" t="str">
        <f>IF(D12="SI",IF('1'!$B$44="Presenti campi non compilati","Errore","OK"),"-")</f>
        <v>OK</v>
      </c>
      <c r="F12" s="53" t="str">
        <f>IF(D12="SI",IF('1'!$A$47&lt;&gt;"","SI","NO"),"-")</f>
        <v>SI</v>
      </c>
      <c r="G12" s="3" t="str">
        <f>IF(OR(C12="Nuova scheda",C12=""),"",M12&amp;" - "&amp;C12)</f>
        <v>01 - Concorso per l'assunzione di personale</v>
      </c>
      <c r="H12" s="47">
        <f>IF(AND(D12="SI",E12="OK"),'1'!$B$24,"Processo non sottoposto a mappatura e valutazione del rischio")</f>
        <v>2.5</v>
      </c>
      <c r="I12" s="47">
        <f>IF(AND(D12="SI",E12="OK"),'1'!$B$40,"")</f>
        <v>1.5</v>
      </c>
      <c r="J12" s="47">
        <f>IF(AND(D12="SI",E12="OK"),'1'!$B$44,"")</f>
        <v>3.75</v>
      </c>
      <c r="L12" s="3">
        <v>1</v>
      </c>
      <c r="M12" s="3" t="str">
        <f>TEXT(L12,"00")</f>
        <v>01</v>
      </c>
      <c r="O12" s="43">
        <f t="shared" ref="O12:O43" si="0">IF(AND(D12="SI",E12="OK"),IF(AND(J12&gt;0,J12&lt;=1),G12,),)</f>
        <v>0</v>
      </c>
      <c r="P12" s="43" t="str">
        <f t="shared" ref="P12:P43" si="1">IF(AND(D12="SI",E12="OK"),IF(AND(J12&gt;1,J12&lt;=4),G12,),)</f>
        <v>01 - Concorso per l'assunzione di personale</v>
      </c>
      <c r="Q12" s="43">
        <f t="shared" ref="Q12:Q43" si="2">IF(AND(D12="SI",E12="OK"),IF(AND(J12&gt;4,J12&lt;=9),G12,),)</f>
        <v>0</v>
      </c>
      <c r="R12" s="43">
        <f t="shared" ref="R12:R43" si="3">IF(AND(D12="SI",E12="OK"),IF(AND(J12&gt;9,J12&lt;=16),G12,),)</f>
        <v>0</v>
      </c>
      <c r="S12" s="43">
        <f t="shared" ref="S12:S43" si="4">IF(AND(D12="SI",E12="OK"),IF(AND(J12&gt;16,J12&lt;=25),G12,),)</f>
        <v>0</v>
      </c>
      <c r="T12" s="3">
        <v>1</v>
      </c>
      <c r="U12" t="str">
        <f>IF(AND(D12="SI",E12="OK",'1'!$A$47&lt;&gt;""),M12&amp;" - "&amp;C12,"")</f>
        <v>01 - Concorso per l'assunzione di personale</v>
      </c>
      <c r="V12" s="3" t="str">
        <f>IF(AND(U12&lt;&gt;"",'1'!$A$47&lt;&gt;""),'1'!$A$47,"")</f>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v>
      </c>
    </row>
    <row r="13" spans="2:22" s="3" customFormat="1" ht="20.100000000000001" customHeight="1" thickBot="1" x14ac:dyDescent="0.3">
      <c r="B13" s="55">
        <f t="shared" ref="B13:B64" si="5">IF(OR(C13="Nuova scheda",C13=""),"",T13)</f>
        <v>2</v>
      </c>
      <c r="C13" s="21" t="str">
        <f>'2'!A3</f>
        <v xml:space="preserve">Concorso per la progressione in carriera del personale </v>
      </c>
      <c r="D13" s="4" t="str">
        <f>'2'!F2</f>
        <v>SI</v>
      </c>
      <c r="E13" s="4" t="str">
        <f>IF(D13="SI",IF('2'!$B$44="Presenti campi non compilati","Errore","OK"),"-")</f>
        <v>OK</v>
      </c>
      <c r="F13" s="53" t="str">
        <f>IF(D13="SI",IF('2'!$A$47&lt;&gt;"","SI","NO"),"-")</f>
        <v>SI</v>
      </c>
      <c r="G13" s="3" t="str">
        <f t="shared" ref="G13:G64" si="6">IF(OR(C13="Nuova scheda",C13=""),"",M13&amp;" - "&amp;C13)</f>
        <v xml:space="preserve">02 - Concorso per la progressione in carriera del personale </v>
      </c>
      <c r="H13" s="47">
        <f>IF(AND(D13="SI",E13="OK"),'2'!$B$24,"Processo non sottoposto a mappatura e valutazione del rischio")</f>
        <v>2</v>
      </c>
      <c r="I13" s="47">
        <f>IF(AND(D13="SI",E13="OK"),'2'!$B$40,"")</f>
        <v>1.25</v>
      </c>
      <c r="J13" s="47">
        <f>IF(AND(D13="SI",E13="OK"),'2'!$B$44,"")</f>
        <v>2.5</v>
      </c>
      <c r="L13" s="3">
        <v>2</v>
      </c>
      <c r="M13" s="3" t="str">
        <f t="shared" ref="M13:M64" si="7">IF(L13&lt;&gt;0,TEXT(L13,"00"),"")</f>
        <v>02</v>
      </c>
      <c r="O13" s="43">
        <f t="shared" si="0"/>
        <v>0</v>
      </c>
      <c r="P13" s="43" t="str">
        <f t="shared" si="1"/>
        <v xml:space="preserve">02 - Concorso per la progressione in carriera del personale </v>
      </c>
      <c r="Q13" s="43">
        <f t="shared" si="2"/>
        <v>0</v>
      </c>
      <c r="R13" s="43">
        <f t="shared" si="3"/>
        <v>0</v>
      </c>
      <c r="S13" s="43">
        <f t="shared" si="4"/>
        <v>0</v>
      </c>
      <c r="T13" s="3">
        <v>2</v>
      </c>
      <c r="U13" t="str">
        <f>IF(AND(D13="SI",E13="OK",'2'!$A$47&lt;&gt;""),M13&amp;" - "&amp;C13,"")</f>
        <v xml:space="preserve">02 - Concorso per la progressione in carriera del personale </v>
      </c>
      <c r="V13" s="3" t="str">
        <f>IF(AND(U13&lt;&gt;"",'2'!$A$47&lt;&gt;""),'2'!$A$47,"")</f>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v>
      </c>
    </row>
    <row r="14" spans="2:22" s="3" customFormat="1" ht="20.100000000000001" customHeight="1" thickBot="1" x14ac:dyDescent="0.3">
      <c r="B14" s="55">
        <f t="shared" si="5"/>
        <v>3</v>
      </c>
      <c r="C14" s="21" t="str">
        <f>'3'!A3</f>
        <v xml:space="preserve">Selezione per l'affidamento di un incarico professionale </v>
      </c>
      <c r="D14" s="4" t="str">
        <f>'3'!F2</f>
        <v>SI</v>
      </c>
      <c r="E14" s="4" t="str">
        <f>IF(D14="SI",IF('3'!$B$44="Presenti campi non compilati","Errore","OK"),"-")</f>
        <v>OK</v>
      </c>
      <c r="F14" s="53" t="str">
        <f>IF(D14="SI",IF('3'!$A$47&lt;&gt;"","SI","NO"),"-")</f>
        <v>SI</v>
      </c>
      <c r="G14" s="3" t="str">
        <f t="shared" si="6"/>
        <v xml:space="preserve">03 - Selezione per l'affidamento di un incarico professionale </v>
      </c>
      <c r="H14" s="47">
        <f>IF(AND(D14="SI",E14="OK"),'3'!$B$24,"Processo non sottoposto a mappatura e valutazione del rischio")</f>
        <v>3.5</v>
      </c>
      <c r="I14" s="47">
        <f>IF(AND(D14="SI",E14="OK"),'3'!$B$40,"")</f>
        <v>1.5</v>
      </c>
      <c r="J14" s="47">
        <f>IF(AND(D14="SI",E14="OK"),'3'!$B$44,"")</f>
        <v>5.25</v>
      </c>
      <c r="L14" s="3">
        <v>3</v>
      </c>
      <c r="M14" s="3" t="str">
        <f t="shared" si="7"/>
        <v>03</v>
      </c>
      <c r="O14" s="43">
        <f t="shared" si="0"/>
        <v>0</v>
      </c>
      <c r="P14" s="43">
        <f t="shared" si="1"/>
        <v>0</v>
      </c>
      <c r="Q14" s="43" t="str">
        <f t="shared" si="2"/>
        <v xml:space="preserve">03 - Selezione per l'affidamento di un incarico professionale </v>
      </c>
      <c r="R14" s="43">
        <f t="shared" si="3"/>
        <v>0</v>
      </c>
      <c r="S14" s="43">
        <f t="shared" si="4"/>
        <v>0</v>
      </c>
      <c r="T14" s="3">
        <v>3</v>
      </c>
      <c r="U14" t="str">
        <f>IF(AND(D14="SI",E14="OK",'3'!$A$47&lt;&gt;""),M14&amp;" - "&amp;C14,"")</f>
        <v xml:space="preserve">03 - Selezione per l'affidamento di un incarico professionale </v>
      </c>
      <c r="V14" s="3" t="str">
        <f>IF(AND(U14&lt;&gt;"",'3'!$A$47&lt;&gt;""),'3'!$A$47,"")</f>
        <v>Pur con i recenti correttivi delle norme che obbligano a fare un piano preliminare e con delle forti limitazione della spesa, questo processo può nascondere una certa pericolosità corruttiva in relazione alle valutazioni di merito che, in via preliminare hanno determinato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v>
      </c>
    </row>
    <row r="15" spans="2:22" s="3" customFormat="1" ht="20.100000000000001" customHeight="1" thickBot="1" x14ac:dyDescent="0.3">
      <c r="B15" s="55">
        <f t="shared" si="5"/>
        <v>4</v>
      </c>
      <c r="C15" s="21" t="str">
        <f>'4'!A3</f>
        <v>Affidamento mediante procedura aperta (o ristretta) di lavori, servizi, forniture</v>
      </c>
      <c r="D15" s="4" t="str">
        <f>'4'!F2</f>
        <v>SI</v>
      </c>
      <c r="E15" s="4" t="str">
        <f>IF(D15="SI",IF('4'!$B$44="Presenti campi non compilati","Errore","OK"),"-")</f>
        <v>OK</v>
      </c>
      <c r="F15" s="53" t="str">
        <f>IF(D15="SI",IF('4'!$A$47&lt;&gt;"","SI","NO"),"-")</f>
        <v>SI</v>
      </c>
      <c r="G15" s="3" t="str">
        <f t="shared" si="6"/>
        <v>04 - Affidamento mediante procedura aperta (o ristretta) di lavori, servizi, forniture</v>
      </c>
      <c r="H15" s="47">
        <f>IF(AND(D15="SI",E15="OK"),'4'!$B$24,"Processo non sottoposto a mappatura e valutazione del rischio")</f>
        <v>2.3333333333333335</v>
      </c>
      <c r="I15" s="47">
        <f>IF(AND(D15="SI",E15="OK"),'4'!$B$40,"")</f>
        <v>1.25</v>
      </c>
      <c r="J15" s="47">
        <f>IF(AND(D15="SI",E15="OK"),'4'!$B$44,"")</f>
        <v>2.916666666666667</v>
      </c>
      <c r="L15" s="3">
        <v>4</v>
      </c>
      <c r="M15" s="3" t="str">
        <f t="shared" si="7"/>
        <v>04</v>
      </c>
      <c r="O15" s="43">
        <f t="shared" si="0"/>
        <v>0</v>
      </c>
      <c r="P15" s="43" t="str">
        <f t="shared" si="1"/>
        <v>04 - Affidamento mediante procedura aperta (o ristretta) di lavori, servizi, forniture</v>
      </c>
      <c r="Q15" s="43">
        <f t="shared" si="2"/>
        <v>0</v>
      </c>
      <c r="R15" s="43">
        <f t="shared" si="3"/>
        <v>0</v>
      </c>
      <c r="S15" s="43">
        <f t="shared" si="4"/>
        <v>0</v>
      </c>
      <c r="T15" s="3">
        <v>4</v>
      </c>
      <c r="U15" t="str">
        <f>IF(AND(D15="SI",E15="OK",'4'!$A$47&lt;&gt;""),M15&amp;" - "&amp;C15,"")</f>
        <v>04 - Affidamento mediante procedura aperta (o ristretta) di lavori, servizi, forniture</v>
      </c>
      <c r="V15" s="3" t="str">
        <f>IF(AND(U15&lt;&gt;"",'4'!$A$47&lt;&gt;""),'4'!$A$47,"")</f>
        <v>Le recenti novità che obbligano al ricorso al mercato elettronico e alla limitazione solo a determinate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v>
      </c>
    </row>
    <row r="16" spans="2:22" s="3" customFormat="1" ht="20.100000000000001" customHeight="1" thickBot="1" x14ac:dyDescent="0.3">
      <c r="B16" s="55">
        <f t="shared" si="5"/>
        <v>5</v>
      </c>
      <c r="C16" s="21" t="str">
        <f>'5'!A3</f>
        <v>Affidamento diretto di lavori, servizi o forniture</v>
      </c>
      <c r="D16" s="4" t="str">
        <f>'5'!F2</f>
        <v>SI</v>
      </c>
      <c r="E16" s="4" t="str">
        <f>IF(D16="SI",IF('5'!$B$44="Presenti campi non compilati","Errore","OK"),"-")</f>
        <v>OK</v>
      </c>
      <c r="F16" s="53" t="str">
        <f>IF(D16="SI",IF('5'!$A$47&lt;&gt;"","SI","NO"),"-")</f>
        <v>SI</v>
      </c>
      <c r="G16" s="3" t="str">
        <f t="shared" si="6"/>
        <v>05 - Affidamento diretto di lavori, servizi o forniture</v>
      </c>
      <c r="H16" s="47">
        <f>IF(AND(D16="SI",E16="OK"),'5'!$B$24,"Processo non sottoposto a mappatura e valutazione del rischio")</f>
        <v>2.8333333333333335</v>
      </c>
      <c r="I16" s="47">
        <f>IF(AND(D16="SI",E16="OK"),'5'!$B$40,"")</f>
        <v>1.5</v>
      </c>
      <c r="J16" s="47">
        <f>IF(AND(D16="SI",E16="OK"),'5'!$B$44,"")</f>
        <v>4.25</v>
      </c>
      <c r="L16" s="3">
        <v>5</v>
      </c>
      <c r="M16" s="3" t="str">
        <f t="shared" si="7"/>
        <v>05</v>
      </c>
      <c r="O16" s="43">
        <f t="shared" si="0"/>
        <v>0</v>
      </c>
      <c r="P16" s="43">
        <f t="shared" si="1"/>
        <v>0</v>
      </c>
      <c r="Q16" s="43" t="str">
        <f t="shared" si="2"/>
        <v>05 - Affidamento diretto di lavori, servizi o forniture</v>
      </c>
      <c r="R16" s="43">
        <f t="shared" si="3"/>
        <v>0</v>
      </c>
      <c r="S16" s="43">
        <f t="shared" si="4"/>
        <v>0</v>
      </c>
      <c r="T16" s="3">
        <v>5</v>
      </c>
      <c r="U16" t="str">
        <f>IF(AND(D16="SI",E16="OK",'5'!$A$47&lt;&gt;""),M16&amp;" - "&amp;C16,"")</f>
        <v>05 - Affidamento diretto di lavori, servizi o forniture</v>
      </c>
      <c r="V16" s="3" t="str">
        <f>IF(AND(U16&lt;&gt;"",'5'!$A$47&lt;&gt;""),'5'!$A$47,"")</f>
        <v>Le recenti novità che obbligano al ricorso al mercato elettronico e alla limitazione solo a determinate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v>
      </c>
    </row>
    <row r="17" spans="2:22" s="3" customFormat="1" ht="20.100000000000001" customHeight="1" thickBot="1" x14ac:dyDescent="0.3">
      <c r="B17" s="55">
        <f t="shared" si="5"/>
        <v>6</v>
      </c>
      <c r="C17" s="21" t="str">
        <f>'6'!A3</f>
        <v>Permesso di costruire</v>
      </c>
      <c r="D17" s="4" t="str">
        <f>'6'!F2</f>
        <v>SI</v>
      </c>
      <c r="E17" s="4" t="str">
        <f>IF(D17="SI",IF('6'!$B$44="Presenti campi non compilati","Errore","OK"),"-")</f>
        <v>OK</v>
      </c>
      <c r="F17" s="53" t="str">
        <f>IF(D17="SI",IF('6'!$A$47&lt;&gt;"","SI","NO"),"-")</f>
        <v>SI</v>
      </c>
      <c r="G17" s="3" t="str">
        <f t="shared" si="6"/>
        <v>06 - Permesso di costruire</v>
      </c>
      <c r="H17" s="47">
        <f>IF(AND(D17="SI",E17="OK"),'6'!$B$24,"Processo non sottoposto a mappatura e valutazione del rischio")</f>
        <v>2.6666666666666665</v>
      </c>
      <c r="I17" s="47">
        <f>IF(AND(D17="SI",E17="OK"),'6'!$B$40,"")</f>
        <v>1.5</v>
      </c>
      <c r="J17" s="47">
        <f>IF(AND(D17="SI",E17="OK"),'6'!$B$44,"")</f>
        <v>4</v>
      </c>
      <c r="L17" s="3">
        <v>6</v>
      </c>
      <c r="M17" s="3" t="str">
        <f t="shared" si="7"/>
        <v>06</v>
      </c>
      <c r="O17" s="43">
        <f t="shared" si="0"/>
        <v>0</v>
      </c>
      <c r="P17" s="43" t="str">
        <f t="shared" si="1"/>
        <v>06 - Permesso di costruire</v>
      </c>
      <c r="Q17" s="43">
        <f t="shared" si="2"/>
        <v>0</v>
      </c>
      <c r="R17" s="43">
        <f t="shared" si="3"/>
        <v>0</v>
      </c>
      <c r="S17" s="43">
        <f t="shared" si="4"/>
        <v>0</v>
      </c>
      <c r="T17" s="3">
        <v>6</v>
      </c>
      <c r="U17" t="str">
        <f>IF(AND(D17="SI",E17="OK",'6'!$A$47&lt;&gt;""),M17&amp;" - "&amp;C17,"")</f>
        <v>06 - Permesso di costruire</v>
      </c>
      <c r="V17" s="3" t="str">
        <f>IF(AND(U17&lt;&gt;"",'6'!$A$47&lt;&gt;""),'6'!$A$47,"")</f>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v>
      </c>
    </row>
    <row r="18" spans="2:22" s="3" customFormat="1" ht="20.100000000000001" customHeight="1" thickBot="1" x14ac:dyDescent="0.3">
      <c r="B18" s="55">
        <f t="shared" si="5"/>
        <v>7</v>
      </c>
      <c r="C18" s="21" t="str">
        <f>'7'!A3</f>
        <v>Permesso di costruire in aree assoggettate ad autorizzazione paesaggistica</v>
      </c>
      <c r="D18" s="4" t="str">
        <f>'7'!F2</f>
        <v>SI</v>
      </c>
      <c r="E18" s="4" t="str">
        <f>IF(D18="SI",IF('7'!$B$44="Presenti campi non compilati","Errore","OK"),"-")</f>
        <v>OK</v>
      </c>
      <c r="F18" s="53" t="str">
        <f>IF(D18="SI",IF('7'!$A$47&lt;&gt;"","SI","NO"),"-")</f>
        <v>SI</v>
      </c>
      <c r="G18" s="3" t="str">
        <f t="shared" si="6"/>
        <v>07 - Permesso di costruire in aree assoggettate ad autorizzazione paesaggistica</v>
      </c>
      <c r="H18" s="47">
        <f>IF(AND(D18="SI",E18="OK"),'7'!$B$24,"Processo non sottoposto a mappatura e valutazione del rischio")</f>
        <v>3</v>
      </c>
      <c r="I18" s="47">
        <f>IF(AND(D18="SI",E18="OK"),'7'!$B$40,"")</f>
        <v>1.5</v>
      </c>
      <c r="J18" s="47">
        <f>IF(AND(D18="SI",E18="OK"),'7'!$B$44,"")</f>
        <v>4.5</v>
      </c>
      <c r="L18" s="3">
        <v>7</v>
      </c>
      <c r="M18" s="3" t="str">
        <f t="shared" si="7"/>
        <v>07</v>
      </c>
      <c r="O18" s="43">
        <f t="shared" si="0"/>
        <v>0</v>
      </c>
      <c r="P18" s="43">
        <f t="shared" si="1"/>
        <v>0</v>
      </c>
      <c r="Q18" s="43" t="str">
        <f t="shared" si="2"/>
        <v>07 - Permesso di costruire in aree assoggettate ad autorizzazione paesaggistica</v>
      </c>
      <c r="R18" s="43">
        <f t="shared" si="3"/>
        <v>0</v>
      </c>
      <c r="S18" s="43">
        <f t="shared" si="4"/>
        <v>0</v>
      </c>
      <c r="T18" s="3">
        <v>7</v>
      </c>
      <c r="U18" t="str">
        <f>IF(AND(D18="SI",E18="OK",'7'!$A$47&lt;&gt;""),M18&amp;" - "&amp;C18,"")</f>
        <v>07 - Permesso di costruire in aree assoggettate ad autorizzazione paesaggistica</v>
      </c>
      <c r="V18" s="3" t="str">
        <f>IF(AND(U18&lt;&gt;"",'7'!$A$47&lt;&gt;""),'7'!$A$47,"")</f>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v>
      </c>
    </row>
    <row r="19" spans="2:22" s="3" customFormat="1" ht="30" customHeight="1" thickBot="1" x14ac:dyDescent="0.3">
      <c r="B19" s="55">
        <f t="shared" si="5"/>
        <v>8</v>
      </c>
      <c r="C19" s="21" t="str">
        <f>'8'!A3</f>
        <v xml:space="preserve">Concessione di sovvenzioni, contributi, sussidi, ausili finanziari, nonché attribuzione di vantaggi economici di qualunque genere </v>
      </c>
      <c r="D19" s="4" t="str">
        <f>'8'!F2</f>
        <v>SI</v>
      </c>
      <c r="E19" s="4" t="str">
        <f>IF(D19="SI",IF('8'!$B$44="Presenti campi non compilati","Errore","OK"),"-")</f>
        <v>OK</v>
      </c>
      <c r="F19" s="53" t="str">
        <f>IF(D19="SI",IF('8'!$A$47&lt;&gt;"","SI","NO"),"-")</f>
        <v>SI</v>
      </c>
      <c r="G19" s="3" t="str">
        <f t="shared" si="6"/>
        <v xml:space="preserve">08 - Concessione di sovvenzioni, contributi, sussidi, ausili finanziari, nonché attribuzione di vantaggi economici di qualunque genere </v>
      </c>
      <c r="H19" s="47">
        <f>IF(AND(D19="SI",E19="OK"),'18'!$B$24,"Processo non sottoposto a mappatura e valutazione del rischio")</f>
        <v>1.8333333333333333</v>
      </c>
      <c r="I19" s="47">
        <f>IF(AND(D19="SI",E19="OK"),'8'!$B$40,"")</f>
        <v>1.5</v>
      </c>
      <c r="J19" s="47">
        <f>IF(AND(D19="SI",E19="OK"),'8'!$B$44,"")</f>
        <v>3.75</v>
      </c>
      <c r="L19" s="3">
        <v>8</v>
      </c>
      <c r="M19" s="3" t="str">
        <f t="shared" si="7"/>
        <v>08</v>
      </c>
      <c r="O19" s="43">
        <f t="shared" si="0"/>
        <v>0</v>
      </c>
      <c r="P19" s="43" t="str">
        <f t="shared" si="1"/>
        <v xml:space="preserve">08 - Concessione di sovvenzioni, contributi, sussidi, ausili finanziari, nonché attribuzione di vantaggi economici di qualunque genere </v>
      </c>
      <c r="Q19" s="43">
        <f t="shared" si="2"/>
        <v>0</v>
      </c>
      <c r="R19" s="43">
        <f t="shared" si="3"/>
        <v>0</v>
      </c>
      <c r="S19" s="43">
        <f t="shared" si="4"/>
        <v>0</v>
      </c>
      <c r="T19" s="3">
        <v>8</v>
      </c>
      <c r="U19" t="str">
        <f>IF(AND(D19="SI",E19="OK",'8'!$A$47&lt;&gt;""),M19&amp;" - "&amp;C19,"")</f>
        <v xml:space="preserve">08 - Concessione di sovvenzioni, contributi, sussidi, ausili finanziari, nonché attribuzione di vantaggi economici di qualunque genere </v>
      </c>
      <c r="V19" s="3" t="str">
        <f>IF(AND(U19&lt;&gt;"",'8'!$A$47&lt;&gt;""),'8'!$A$47,"")</f>
        <v>Il rischio corruttivo insito in questo processo e nelle varie fasi può essere abbattuto solo se si adottano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v>
      </c>
    </row>
    <row r="20" spans="2:22" s="3" customFormat="1" ht="20.100000000000001" customHeight="1" thickBot="1" x14ac:dyDescent="0.3">
      <c r="B20" s="55">
        <f t="shared" si="5"/>
        <v>9</v>
      </c>
      <c r="C20" s="21" t="str">
        <f>'9'!A3</f>
        <v>Provvedimenti di pianificazione urbanistica generale</v>
      </c>
      <c r="D20" s="4" t="str">
        <f>'9'!F2</f>
        <v>SI</v>
      </c>
      <c r="E20" s="4" t="str">
        <f>IF(D20="SI",IF('9'!$B$44="Presenti campi non compilati","Errore","OK"),"-")</f>
        <v>OK</v>
      </c>
      <c r="F20" s="53" t="str">
        <f>IF(D20="SI",IF('9'!$A$47&lt;&gt;"","SI","NO"),"-")</f>
        <v>SI</v>
      </c>
      <c r="G20" s="3" t="str">
        <f t="shared" si="6"/>
        <v>09 - Provvedimenti di pianificazione urbanistica generale</v>
      </c>
      <c r="H20" s="47">
        <f>IF(AND(D20="SI",E20="OK"),'9'!$B$24,"Processo non sottoposto a mappatura e valutazione del rischio")</f>
        <v>4</v>
      </c>
      <c r="I20" s="47">
        <f>IF(AND(D20="SI",E20="OK"),'9'!$B$40,"")</f>
        <v>1.75</v>
      </c>
      <c r="J20" s="47">
        <f>IF(AND(D20="SI",E20="OK"),'9'!$B$44,"")</f>
        <v>7</v>
      </c>
      <c r="L20" s="3">
        <v>9</v>
      </c>
      <c r="M20" s="3" t="str">
        <f t="shared" si="7"/>
        <v>09</v>
      </c>
      <c r="O20" s="43">
        <f t="shared" si="0"/>
        <v>0</v>
      </c>
      <c r="P20" s="43">
        <f t="shared" si="1"/>
        <v>0</v>
      </c>
      <c r="Q20" s="43" t="str">
        <f t="shared" si="2"/>
        <v>09 - Provvedimenti di pianificazione urbanistica generale</v>
      </c>
      <c r="R20" s="43">
        <f t="shared" si="3"/>
        <v>0</v>
      </c>
      <c r="S20" s="43">
        <f t="shared" si="4"/>
        <v>0</v>
      </c>
      <c r="T20" s="3">
        <v>9</v>
      </c>
      <c r="U20" t="str">
        <f>IF(AND(D20="SI",E20="OK",'9'!$A$47&lt;&gt;""),M20&amp;" - "&amp;C20,"")</f>
        <v>09 - Provvedimenti di pianificazione urbanistica generale</v>
      </c>
      <c r="V20" s="3" t="str">
        <f>IF(AND(U20&lt;&gt;"",'9'!$A$47&lt;&gt;""),'9'!$A$47,"")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1" spans="2:22" s="3" customFormat="1" ht="20.100000000000001" customHeight="1" thickBot="1" x14ac:dyDescent="0.3">
      <c r="B21" s="55">
        <f t="shared" si="5"/>
        <v>10</v>
      </c>
      <c r="C21" s="21" t="str">
        <f>'10'!A3</f>
        <v>Provvedimenti di pianificazione urbanistica attuativa</v>
      </c>
      <c r="D21" s="4" t="str">
        <f>'10'!F2</f>
        <v>SI</v>
      </c>
      <c r="E21" s="4" t="str">
        <f>IF(D21="SI",IF('10'!B44="Presenti campi non compilati","Errore","OK"),"-")</f>
        <v>OK</v>
      </c>
      <c r="F21" s="53" t="str">
        <f>IF(D21="SI",IF('10'!$A$47&lt;&gt;"","SI","NO"),"-")</f>
        <v>SI</v>
      </c>
      <c r="G21" s="3" t="str">
        <f t="shared" si="6"/>
        <v>10 - Provvedimenti di pianificazione urbanistica attuativa</v>
      </c>
      <c r="H21" s="47">
        <f>IF(AND(D21="SI",E21="OK"),'10'!$B$24,"Processo non sottoposto a mappatura e valutazione del rischio")</f>
        <v>3.8333333333333335</v>
      </c>
      <c r="I21" s="47">
        <f>IF(AND(D21="SI",E21="OK"),'10'!$B$40,"")</f>
        <v>1.75</v>
      </c>
      <c r="J21" s="47">
        <f>IF(AND(D21="SI",E21="OK"),'10'!$B$44,"")</f>
        <v>6.7083333333333339</v>
      </c>
      <c r="L21" s="3">
        <v>10</v>
      </c>
      <c r="M21" s="3" t="str">
        <f t="shared" si="7"/>
        <v>10</v>
      </c>
      <c r="O21" s="43">
        <f t="shared" si="0"/>
        <v>0</v>
      </c>
      <c r="P21" s="43">
        <f t="shared" si="1"/>
        <v>0</v>
      </c>
      <c r="Q21" s="43" t="str">
        <f t="shared" si="2"/>
        <v>10 - Provvedimenti di pianificazione urbanistica attuativa</v>
      </c>
      <c r="R21" s="43">
        <f t="shared" si="3"/>
        <v>0</v>
      </c>
      <c r="S21" s="43">
        <f t="shared" si="4"/>
        <v>0</v>
      </c>
      <c r="T21" s="3">
        <v>10</v>
      </c>
      <c r="U21" t="str">
        <f>IF(AND(D21="SI",E21="OK",'10'!$A$47&lt;&gt;""),M21&amp;" - "&amp;C21,"")</f>
        <v>10 - Provvedimenti di pianificazione urbanistica attuativa</v>
      </c>
      <c r="V21" s="3" t="str">
        <f>IF(AND(U21&lt;&gt;"",'10'!$A$47&lt;&gt;""),'10'!$A$47,"")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2" spans="2:22" s="3" customFormat="1" ht="20.100000000000001" customHeight="1" thickBot="1" x14ac:dyDescent="0.3">
      <c r="B22" s="55">
        <f t="shared" si="5"/>
        <v>11</v>
      </c>
      <c r="C22" s="21" t="str">
        <f>'11'!A3</f>
        <v xml:space="preserve">Levata dei protesti </v>
      </c>
      <c r="D22" s="4" t="str">
        <f>'11'!F2</f>
        <v>SI</v>
      </c>
      <c r="E22" s="4" t="str">
        <f>IF(D22="SI",IF('11'!$B$44="Presenti campi non compilati","Errore","OK"),"-")</f>
        <v>OK</v>
      </c>
      <c r="F22" s="53" t="str">
        <f>IF(D22="SI",IF('11'!$A$47&lt;&gt;"","SI","NO"),"-")</f>
        <v>SI</v>
      </c>
      <c r="G22" s="3" t="str">
        <f t="shared" si="6"/>
        <v xml:space="preserve">11 - Levata dei protesti </v>
      </c>
      <c r="H22" s="47">
        <f>IF(AND(D22="SI",E22="OK"),'11'!$B$24,"Processo non sottoposto a mappatura e valutazione del rischio")</f>
        <v>2</v>
      </c>
      <c r="I22" s="47">
        <f>IF(AND(D22="SI",E22="OK"),'11'!$B$40,"")</f>
        <v>1.75</v>
      </c>
      <c r="J22" s="47">
        <f>IF(AND(D22="SI",E22="OK"),'11'!$B$44,"")</f>
        <v>3.5</v>
      </c>
      <c r="L22" s="3">
        <v>11</v>
      </c>
      <c r="M22" s="3" t="str">
        <f t="shared" si="7"/>
        <v>11</v>
      </c>
      <c r="O22" s="43">
        <f t="shared" si="0"/>
        <v>0</v>
      </c>
      <c r="P22" s="43" t="str">
        <f t="shared" si="1"/>
        <v xml:space="preserve">11 - Levata dei protesti </v>
      </c>
      <c r="Q22" s="43">
        <f t="shared" si="2"/>
        <v>0</v>
      </c>
      <c r="R22" s="43">
        <f t="shared" si="3"/>
        <v>0</v>
      </c>
      <c r="S22" s="43">
        <f t="shared" si="4"/>
        <v>0</v>
      </c>
      <c r="T22" s="3">
        <v>11</v>
      </c>
      <c r="U22" t="str">
        <f>IF(AND(D22="SI",E22="OK",'11'!$A$47&lt;&gt;""),M22&amp;" - "&amp;C22,"")</f>
        <v xml:space="preserve">11 - Levata dei protesti </v>
      </c>
      <c r="V22" s="3" t="str">
        <f>IF(AND(U22&lt;&gt;"",'11'!$A$47&lt;&gt;""),'11'!$A$47,"")</f>
        <v xml:space="preserve">Quando il segretario esercita questa funzione, lo fa sempre alla presenza di un suo collaboratore che sia in grado in ogni momento di testimoniare dell'integrità dei suoi comportamenti. </v>
      </c>
    </row>
    <row r="23" spans="2:22" s="3" customFormat="1" ht="20.100000000000001" customHeight="1" thickBot="1" x14ac:dyDescent="0.3">
      <c r="B23" s="55">
        <f t="shared" si="5"/>
        <v>12</v>
      </c>
      <c r="C23" s="21" t="str">
        <f>'12'!A3</f>
        <v>Gestione delle sanzioni per violazione del CDS</v>
      </c>
      <c r="D23" s="4" t="str">
        <f>'12'!F2</f>
        <v>SI</v>
      </c>
      <c r="E23" s="4" t="str">
        <f>IF(D23="SI",IF('12'!$B$44="Presenti campi non compilati","Errore","OK"),"-")</f>
        <v>OK</v>
      </c>
      <c r="F23" s="53" t="str">
        <f>IF(D23="SI",IF('12'!$A$47&lt;&gt;"","SI","NO"),"-")</f>
        <v>SI</v>
      </c>
      <c r="G23" s="3" t="str">
        <f t="shared" si="6"/>
        <v>12 - Gestione delle sanzioni per violazione del CDS</v>
      </c>
      <c r="H23" s="47">
        <f>IF(AND(D23="SI",E23="OK"),'12'!$B$24,"Processo non sottoposto a mappatura e valutazione del rischio")</f>
        <v>2.1666666666666665</v>
      </c>
      <c r="I23" s="47">
        <f>IF(AND(D23="SI",E23="OK"),'12'!$B$40,"")</f>
        <v>1.75</v>
      </c>
      <c r="J23" s="47">
        <f>IF(AND(D23="SI",E23="OK"),'12'!$B$44,"")</f>
        <v>3.7916666666666665</v>
      </c>
      <c r="L23" s="3">
        <v>12</v>
      </c>
      <c r="M23" s="3" t="str">
        <f t="shared" si="7"/>
        <v>12</v>
      </c>
      <c r="O23" s="43">
        <f t="shared" si="0"/>
        <v>0</v>
      </c>
      <c r="P23" s="43" t="str">
        <f t="shared" si="1"/>
        <v>12 - Gestione delle sanzioni per violazione del CDS</v>
      </c>
      <c r="Q23" s="43">
        <f t="shared" si="2"/>
        <v>0</v>
      </c>
      <c r="R23" s="43">
        <f t="shared" si="3"/>
        <v>0</v>
      </c>
      <c r="S23" s="43">
        <f t="shared" si="4"/>
        <v>0</v>
      </c>
      <c r="T23" s="3">
        <v>12</v>
      </c>
      <c r="U23" t="str">
        <f>IF(AND(D23="SI",E23="OK",'12'!$A$47&lt;&gt;""),M23&amp;" - "&amp;C23,"")</f>
        <v>12 - Gestione delle sanzioni per violazione del CDS</v>
      </c>
      <c r="V23" s="3" t="str">
        <f>IF(AND(U23&lt;&gt;"",'12'!$A$47&lt;&gt;""),'12'!$A$47,"")</f>
        <v>Due sono le direttive per la riduzione del rischio. La prima fa riferimento agli agenti ed ausiliari che accertano le violazioni che dovranno sempre operare almeno in coppia al fine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"messa a ruolo/riscossione coattiva"</v>
      </c>
    </row>
    <row r="24" spans="2:22" s="3" customFormat="1" ht="20.100000000000001" customHeight="1" thickBot="1" x14ac:dyDescent="0.3">
      <c r="B24" s="55">
        <f t="shared" si="5"/>
        <v>13</v>
      </c>
      <c r="C24" s="21" t="str">
        <f>'13'!A3</f>
        <v>Gestione ordinaria delle entrate di bilancio</v>
      </c>
      <c r="D24" s="4" t="str">
        <f>'13'!F2</f>
        <v>SI</v>
      </c>
      <c r="E24" s="4" t="str">
        <f>IF(D24="SI",IF('13'!$B$44="Presenti campi non compilati","Errore","OK"),"-")</f>
        <v>OK</v>
      </c>
      <c r="F24" s="53" t="str">
        <f>IF(D24="SI",IF('13'!$A$47&lt;&gt;"","SI","NO"),"-")</f>
        <v>SI</v>
      </c>
      <c r="G24" s="3" t="str">
        <f t="shared" si="6"/>
        <v>13 - Gestione ordinaria delle entrate di bilancio</v>
      </c>
      <c r="H24" s="47">
        <f>IF(AND(D24="SI",E24="OK"),'13'!$B$24,"Processo non sottoposto a mappatura e valutazione del rischio")</f>
        <v>2.1666666666666665</v>
      </c>
      <c r="I24" s="47">
        <f>IF(AND(D24="SI",E24="OK"),'13'!$B$40,"")</f>
        <v>1.5</v>
      </c>
      <c r="J24" s="47">
        <f>IF(AND(D24="SI",E24="OK"),'13'!$B$44,"")</f>
        <v>3.25</v>
      </c>
      <c r="L24" s="3">
        <v>13</v>
      </c>
      <c r="M24" s="3" t="str">
        <f t="shared" si="7"/>
        <v>13</v>
      </c>
      <c r="O24" s="43">
        <f t="shared" si="0"/>
        <v>0</v>
      </c>
      <c r="P24" s="43" t="str">
        <f t="shared" si="1"/>
        <v>13 - Gestione ordinaria delle entrate di bilancio</v>
      </c>
      <c r="Q24" s="43">
        <f t="shared" si="2"/>
        <v>0</v>
      </c>
      <c r="R24" s="43">
        <f t="shared" si="3"/>
        <v>0</v>
      </c>
      <c r="S24" s="43">
        <f t="shared" si="4"/>
        <v>0</v>
      </c>
      <c r="T24" s="3">
        <v>13</v>
      </c>
      <c r="U24" t="str">
        <f>IF(AND(D24="SI",E24="OK",'13'!$A$47&lt;&gt;""),M24&amp;" - "&amp;C24,"")</f>
        <v>13 - Gestione ordinaria delle entrate di bilancio</v>
      </c>
      <c r="V24" s="3" t="str">
        <f>IF(AND(U24&lt;&gt;"",'13'!$A$47&lt;&gt;""),'13'!$A$47,"")</f>
        <v>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i servizi finanziari ne facessero segnalazione al RPCT.</v>
      </c>
    </row>
    <row r="25" spans="2:22" s="3" customFormat="1" ht="20.100000000000001" customHeight="1" thickBot="1" x14ac:dyDescent="0.3">
      <c r="B25" s="55">
        <f t="shared" si="5"/>
        <v>14</v>
      </c>
      <c r="C25" s="21" t="str">
        <f>'14'!A3</f>
        <v>Gestione ordinaria delle spese di bilancio</v>
      </c>
      <c r="D25" s="4" t="str">
        <f>'14'!F2</f>
        <v>SI</v>
      </c>
      <c r="E25" s="4" t="str">
        <f>IF(D25="SI",IF('14'!$B$44="Presenti campi non compilati","Errore","OK"),"-")</f>
        <v>OK</v>
      </c>
      <c r="F25" s="53" t="str">
        <f>IF(D25="SI",IF('14'!$A$47&lt;&gt;"","SI","NO"),"-")</f>
        <v>SI</v>
      </c>
      <c r="G25" s="3" t="str">
        <f t="shared" si="6"/>
        <v>14 - Gestione ordinaria delle spese di bilancio</v>
      </c>
      <c r="H25" s="47">
        <f>IF(AND(D25="SI",E25="OK"),'14'!$B$24,"Processo non sottoposto a mappatura e valutazione del rischio")</f>
        <v>3.3333333333333335</v>
      </c>
      <c r="I25" s="47">
        <f>IF(AND(D25="SI",E25="OK"),'14'!$B$40,"")</f>
        <v>1.5</v>
      </c>
      <c r="J25" s="47">
        <f>IF(AND(D25="SI",E25="OK"),'14'!$B$44,"")</f>
        <v>5</v>
      </c>
      <c r="L25" s="3">
        <v>14</v>
      </c>
      <c r="M25" s="3" t="str">
        <f t="shared" si="7"/>
        <v>14</v>
      </c>
      <c r="O25" s="43">
        <f t="shared" si="0"/>
        <v>0</v>
      </c>
      <c r="P25" s="43">
        <f t="shared" si="1"/>
        <v>0</v>
      </c>
      <c r="Q25" s="43" t="str">
        <f t="shared" si="2"/>
        <v>14 - Gestione ordinaria delle spese di bilancio</v>
      </c>
      <c r="R25" s="43">
        <f t="shared" si="3"/>
        <v>0</v>
      </c>
      <c r="S25" s="43">
        <f t="shared" si="4"/>
        <v>0</v>
      </c>
      <c r="T25" s="3">
        <v>14</v>
      </c>
      <c r="U25" t="str">
        <f>IF(AND(D25="SI",E25="OK",'14'!$A$47&lt;&gt;""),M25&amp;" - "&amp;C25,"")</f>
        <v>14 - Gestione ordinaria delle spese di bilancio</v>
      </c>
      <c r="V25" s="3" t="str">
        <f>IF(AND(U25&lt;&gt;"",'14'!$A$47&lt;&gt;""),'14'!$A$47,"")</f>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v>
      </c>
    </row>
    <row r="26" spans="2:22" s="3" customFormat="1" ht="20.100000000000001" customHeight="1" thickBot="1" x14ac:dyDescent="0.3">
      <c r="B26" s="55">
        <f t="shared" si="5"/>
        <v>15</v>
      </c>
      <c r="C26" s="21" t="str">
        <f>'15'!A3</f>
        <v>Accertamenti e verifiche dei tributi locali</v>
      </c>
      <c r="D26" s="4" t="str">
        <f>'15'!F2</f>
        <v>SI</v>
      </c>
      <c r="E26" s="4" t="str">
        <f>IF(D26="SI",IF('15'!$B$44="Presenti campi non compilati","Errore","OK"),"-")</f>
        <v>OK</v>
      </c>
      <c r="F26" s="53" t="str">
        <f>IF(D26="SI",IF('15'!$A$47&lt;&gt;"","SI","NO"),"-")</f>
        <v>SI</v>
      </c>
      <c r="G26" s="3" t="str">
        <f t="shared" si="6"/>
        <v>15 - Accertamenti e verifiche dei tributi locali</v>
      </c>
      <c r="H26" s="47">
        <f>IF(AND(D26="SI",E26="OK"),'15'!$B$24,"Processo non sottoposto a mappatura e valutazione del rischio")</f>
        <v>3.1666666666666665</v>
      </c>
      <c r="I26" s="47">
        <f>IF(AND(D26="SI",E26="OK"),'15'!$B$40,"")</f>
        <v>1.5</v>
      </c>
      <c r="J26" s="47">
        <f>IF(AND(D26="SI",E26="OK"),'15'!$B$44,"")</f>
        <v>4.75</v>
      </c>
      <c r="L26" s="3">
        <v>15</v>
      </c>
      <c r="M26" s="3" t="str">
        <f t="shared" si="7"/>
        <v>15</v>
      </c>
      <c r="O26" s="43">
        <f t="shared" si="0"/>
        <v>0</v>
      </c>
      <c r="P26" s="43">
        <f t="shared" si="1"/>
        <v>0</v>
      </c>
      <c r="Q26" s="43" t="str">
        <f t="shared" si="2"/>
        <v>15 - Accertamenti e verifiche dei tributi locali</v>
      </c>
      <c r="R26" s="43">
        <f t="shared" si="3"/>
        <v>0</v>
      </c>
      <c r="S26" s="43">
        <f t="shared" si="4"/>
        <v>0</v>
      </c>
      <c r="T26" s="3">
        <v>15</v>
      </c>
      <c r="U26" t="str">
        <f>IF(AND(D26="SI",E26="OK",'15'!$A$47&lt;&gt;""),M26&amp;" - "&amp;C26,"")</f>
        <v>15 - Accertamenti e verifiche dei tributi locali</v>
      </c>
      <c r="V26" s="3" t="str">
        <f>IF(AND(U26&lt;&gt;"",'15'!$A$47&lt;&gt;""),'15'!$A$47,"")</f>
        <v>La misura più importante è inerente al processo di riscossione che deve essere progressivamente sempre più informatizzato e rendere automatico ogni passaggio, specie per quei tributi che vengono annullati, revocati o per i quali si decide di non procedere con la "messa a ruolo/riscossione coattiva"</v>
      </c>
    </row>
    <row r="27" spans="2:22" s="3" customFormat="1" ht="20.100000000000001" customHeight="1" thickBot="1" x14ac:dyDescent="0.3">
      <c r="B27" s="55">
        <f t="shared" si="5"/>
        <v>16</v>
      </c>
      <c r="C27" s="37" t="str">
        <f>'16'!A3</f>
        <v>Accertamenti con adesione dei tributi locali</v>
      </c>
      <c r="D27" s="4" t="str">
        <f>'16'!F2</f>
        <v>SI</v>
      </c>
      <c r="E27" s="4" t="str">
        <f>IF(D27="SI",IF('16'!$B$44="Presenti campi non compilati","Errore","OK"),"-")</f>
        <v>OK</v>
      </c>
      <c r="F27" s="53" t="str">
        <f>IF(D27="SI",IF('16'!$A$47&lt;&gt;"","SI","NO"),"-")</f>
        <v>SI</v>
      </c>
      <c r="G27" s="3" t="str">
        <f t="shared" si="6"/>
        <v>16 - Accertamenti con adesione dei tributi locali</v>
      </c>
      <c r="H27" s="47">
        <f>IF(AND(D27="SI",E27="OK"),'16'!$B$24,"Processo non sottoposto a mappatura e valutazione del rischio")</f>
        <v>3.8333333333333335</v>
      </c>
      <c r="I27" s="47">
        <f>IF(AND(D27="SI",E27="OK"),'16'!$B$40,"")</f>
        <v>1.5</v>
      </c>
      <c r="J27" s="47">
        <f>IF(AND(D27="SI",E27="OK"),'16'!$B$44,"")</f>
        <v>5.75</v>
      </c>
      <c r="L27" s="3">
        <v>16</v>
      </c>
      <c r="M27" s="3" t="str">
        <f t="shared" si="7"/>
        <v>16</v>
      </c>
      <c r="O27" s="43">
        <f t="shared" si="0"/>
        <v>0</v>
      </c>
      <c r="P27" s="43">
        <f t="shared" si="1"/>
        <v>0</v>
      </c>
      <c r="Q27" s="43" t="str">
        <f t="shared" si="2"/>
        <v>16 - Accertamenti con adesione dei tributi locali</v>
      </c>
      <c r="R27" s="43">
        <f t="shared" si="3"/>
        <v>0</v>
      </c>
      <c r="S27" s="43">
        <f t="shared" si="4"/>
        <v>0</v>
      </c>
      <c r="T27" s="3">
        <v>16</v>
      </c>
      <c r="U27" t="str">
        <f>IF(AND(D27="SI",E27="OK",'16'!$A$47&lt;&gt;""),M27&amp;" - "&amp;C27,"")</f>
        <v>16 - Accertamenti con adesione dei tributi locali</v>
      </c>
      <c r="V27" s="3" t="str">
        <f>IF(AND(U27&lt;&gt;"",'16'!$A$47&lt;&gt;""),'16'!$A$47,"")</f>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ruolo/riscossione coattiva", si dovrà anche prevedere un meccanismo di trasparenza nei provvedimenti che autorizzano dette riduzioni, con particolare riferimento alla parte motivazionale.</v>
      </c>
    </row>
    <row r="28" spans="2:22" s="3" customFormat="1" ht="20.100000000000001" customHeight="1" thickBot="1" x14ac:dyDescent="0.3">
      <c r="B28" s="55">
        <f t="shared" si="5"/>
        <v>17</v>
      </c>
      <c r="C28" s="38" t="str">
        <f>'17'!A3</f>
        <v>Accertamenti e controlli sugli abusi edilizi</v>
      </c>
      <c r="D28" s="4" t="str">
        <f>'17'!F2</f>
        <v>SI</v>
      </c>
      <c r="E28" s="4" t="str">
        <f>IF(D28="SI",IF('17'!$B$44="Presenti campi non compilati","Errore","OK"),"-")</f>
        <v>OK</v>
      </c>
      <c r="F28" s="53" t="str">
        <f>IF(D28="SI",IF('17'!$A$47&lt;&gt;"","SI","NO"),"-")</f>
        <v>SI</v>
      </c>
      <c r="G28" s="3" t="str">
        <f t="shared" si="6"/>
        <v>17 - Accertamenti e controlli sugli abusi edilizi</v>
      </c>
      <c r="H28" s="47">
        <f>IF(AND(D28="SI",E28="OK"),'17'!$B$24,"Processo non sottoposto a mappatura e valutazione del rischio")</f>
        <v>3</v>
      </c>
      <c r="I28" s="47">
        <f>IF(AND(D28="SI",E28="OK"),'17'!$B$40,"")</f>
        <v>1.5</v>
      </c>
      <c r="J28" s="47">
        <f>IF(AND(D28="SI",E28="OK"),'17'!$B$44,"")</f>
        <v>4.5</v>
      </c>
      <c r="L28" s="3">
        <v>17</v>
      </c>
      <c r="M28" s="3" t="str">
        <f t="shared" si="7"/>
        <v>17</v>
      </c>
      <c r="O28" s="43">
        <f t="shared" si="0"/>
        <v>0</v>
      </c>
      <c r="P28" s="43">
        <f t="shared" si="1"/>
        <v>0</v>
      </c>
      <c r="Q28" s="43" t="str">
        <f t="shared" si="2"/>
        <v>17 - Accertamenti e controlli sugli abusi edilizi</v>
      </c>
      <c r="R28" s="43">
        <f t="shared" si="3"/>
        <v>0</v>
      </c>
      <c r="S28" s="43">
        <f t="shared" si="4"/>
        <v>0</v>
      </c>
      <c r="T28" s="3">
        <v>17</v>
      </c>
      <c r="U28" t="str">
        <f>IF(AND(D28="SI",E28="OK",'17'!$A$47&lt;&gt;""),M28&amp;" - "&amp;C28,"")</f>
        <v>17 - Accertamenti e controlli sugli abusi edilizi</v>
      </c>
      <c r="V28" s="3" t="str">
        <f>IF(AND(U28&lt;&gt;"",'17'!$A$47&lt;&gt;""),'17'!$A$47,"")</f>
        <v>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v>
      </c>
    </row>
    <row r="29" spans="2:22" s="3" customFormat="1" ht="20.100000000000001" customHeight="1" thickBot="1" x14ac:dyDescent="0.3">
      <c r="B29" s="55">
        <f t="shared" si="5"/>
        <v>18</v>
      </c>
      <c r="C29" s="21" t="str">
        <f>'18'!A3</f>
        <v>Incentivi economici al personale (produttività e retribuzioni di risultato)</v>
      </c>
      <c r="D29" s="4" t="str">
        <f>'18'!F2</f>
        <v>SI</v>
      </c>
      <c r="E29" s="4" t="str">
        <f>IF(D29="SI",IF('18'!$B$44="Presenti campi non compilati","Errore","OK"),"-")</f>
        <v>OK</v>
      </c>
      <c r="F29" s="53" t="str">
        <f>IF(D29="SI",IF('18'!$A$47&lt;&gt;"","SI","NO"),"-")</f>
        <v>SI</v>
      </c>
      <c r="G29" s="3" t="str">
        <f t="shared" si="6"/>
        <v>18 - Incentivi economici al personale (produttività e retribuzioni di risultato)</v>
      </c>
      <c r="H29" s="47">
        <f>IF(AND(D29="SI",E29="OK"),'18'!$B$24,"Processo non sottoposto a mappatura e valutazione del rischio")</f>
        <v>1.8333333333333333</v>
      </c>
      <c r="I29" s="47">
        <f>IF(AND(D29="SI",E29="OK"),'18'!$B$40,"")</f>
        <v>2.25</v>
      </c>
      <c r="J29" s="47">
        <f>IF(AND(D29="SI",E29="OK"),'18'!$B$44,"")</f>
        <v>4.125</v>
      </c>
      <c r="L29" s="3">
        <v>18</v>
      </c>
      <c r="M29" s="3" t="str">
        <f t="shared" si="7"/>
        <v>18</v>
      </c>
      <c r="O29" s="43">
        <f t="shared" si="0"/>
        <v>0</v>
      </c>
      <c r="P29" s="43">
        <f t="shared" si="1"/>
        <v>0</v>
      </c>
      <c r="Q29" s="43" t="str">
        <f t="shared" si="2"/>
        <v>18 - Incentivi economici al personale (produttività e retribuzioni di risultato)</v>
      </c>
      <c r="R29" s="43">
        <f t="shared" si="3"/>
        <v>0</v>
      </c>
      <c r="S29" s="43">
        <f t="shared" si="4"/>
        <v>0</v>
      </c>
      <c r="T29" s="3">
        <v>18</v>
      </c>
      <c r="U29" t="str">
        <f>IF(AND(D29="SI",E29="OK",'18'!$A$47&lt;&gt;""),M29&amp;" - "&amp;C29,"")</f>
        <v>18 - Incentivi economici al personale (produttività e retribuzioni di risultato)</v>
      </c>
      <c r="V29" s="3" t="str">
        <f>IF(AND(U29&lt;&gt;"",'18'!$A$47&lt;&gt;""),'18'!$A$47,"")</f>
        <v>Questo è un caso paradigmatico relativo ai parametri utilizzati per la valutazione del rischio che danno un risultato altissimo quando invece l'esperienza dimostra che teoricamente è difficile ipotizzare  fenomeni corruttivi, in quanto c'è il controllo reciproco dei dipendenti stessi e risulterebbe evidente ogni ipotesi premiale non in linea con i meccanismi di calcolo. A tal fine pare ovvio che la trasparenza del piano della performance debba essere altamente rigido e non derogabile e, ad ogni passaggio, sia applicata la maggior trasparenza possibile, anche con qualche inevitabile contraccolpo in tema di riservatezza dei dati personali.</v>
      </c>
    </row>
    <row r="30" spans="2:22" s="3" customFormat="1" ht="20.100000000000001" customHeight="1" thickBot="1" x14ac:dyDescent="0.3">
      <c r="B30" s="55">
        <f t="shared" si="5"/>
        <v>19</v>
      </c>
      <c r="C30" s="21" t="str">
        <f>'19'!A3</f>
        <v>Autorizzazione all’occupazione del suolo pubblico</v>
      </c>
      <c r="D30" s="4" t="str">
        <f>'19'!F2</f>
        <v>SI</v>
      </c>
      <c r="E30" s="4" t="str">
        <f>IF(D30="SI",IF('19'!$B$44="Presenti campi non compilati","Errore","OK"),"-")</f>
        <v>OK</v>
      </c>
      <c r="F30" s="53" t="str">
        <f>IF(D30="SI",IF('19'!$A$47&lt;&gt;"","SI","NO"),"-")</f>
        <v>SI</v>
      </c>
      <c r="G30" s="3" t="str">
        <f t="shared" si="6"/>
        <v>19 - Autorizzazione all’occupazione del suolo pubblico</v>
      </c>
      <c r="H30" s="47">
        <f>IF(AND(D30="SI",E30="OK"),'19'!$B$24,"Processo non sottoposto a mappatura e valutazione del rischio")</f>
        <v>2.1666666666666665</v>
      </c>
      <c r="I30" s="47">
        <f>IF(AND(D30="SI",E30="OK"),'19'!$B$40,"")</f>
        <v>1</v>
      </c>
      <c r="J30" s="47">
        <f>IF(AND(D30="SI",E30="OK"),'19'!$B$44,"")</f>
        <v>2.1666666666666665</v>
      </c>
      <c r="L30" s="3">
        <v>19</v>
      </c>
      <c r="M30" s="3" t="str">
        <f t="shared" si="7"/>
        <v>19</v>
      </c>
      <c r="O30" s="43">
        <f t="shared" si="0"/>
        <v>0</v>
      </c>
      <c r="P30" s="43" t="str">
        <f t="shared" si="1"/>
        <v>19 - Autorizzazione all’occupazione del suolo pubblico</v>
      </c>
      <c r="Q30" s="43">
        <f t="shared" si="2"/>
        <v>0</v>
      </c>
      <c r="R30" s="43">
        <f t="shared" si="3"/>
        <v>0</v>
      </c>
      <c r="S30" s="43">
        <f t="shared" si="4"/>
        <v>0</v>
      </c>
      <c r="T30" s="3">
        <v>19</v>
      </c>
      <c r="U30" t="str">
        <f>IF(AND(D30="SI",E30="OK",'19'!$A$47&lt;&gt;""),M30&amp;" - "&amp;C30,"")</f>
        <v>19 - Autorizzazione all’occupazione del suolo pubblico</v>
      </c>
      <c r="V30" s="3" t="str">
        <f>IF(AND(U30&lt;&gt;"",'19'!$A$47&lt;&gt;""),'19'!$A$47,"")</f>
        <v>Se vengono applicate in modo chiaro e trasparente le disposizioni normative e regolamentari, non dovrebbero verificarsi fenomeni corruttivi. Questa fattispecie è comunque una di quelle in cui è rilevante anche il controllo delle entrate relative ai canoni previsti.</v>
      </c>
    </row>
    <row r="31" spans="2:22" s="3" customFormat="1" ht="30.75" customHeight="1" thickBot="1" x14ac:dyDescent="0.3">
      <c r="B31" s="55">
        <f t="shared" si="5"/>
        <v>20</v>
      </c>
      <c r="C31" s="48" t="str">
        <f>'20'!A3</f>
        <v>Autorizzazioni ex artt. 68 e 69 del TULPS (spettacoli anche viaggianti, pubblici intrattenimenti, feste da ballo, esposizioni, gare)</v>
      </c>
      <c r="D31" s="4" t="str">
        <f>'20'!$F$2</f>
        <v>SI</v>
      </c>
      <c r="E31" s="4" t="str">
        <f>IF(D31="SI",IF('20'!$B$44="Presenti campi non compilati","Errore","OK"),"-")</f>
        <v>OK</v>
      </c>
      <c r="F31" s="53" t="str">
        <f>IF(D31="SI",IF('20'!$A$47&lt;&gt;"","SI","NO"),"-")</f>
        <v>SI</v>
      </c>
      <c r="G31" s="3" t="str">
        <f t="shared" si="6"/>
        <v>20 - Autorizzazioni ex artt. 68 e 69 del TULPS (spettacoli anche viaggianti, pubblici intrattenimenti, feste da ballo, esposizioni, gare)</v>
      </c>
      <c r="H31" s="47">
        <f>IF(AND(D31="SI",E31="OK"),'20'!$B$24,"Processo non sottoposto a mappatura e valutazione del rischio")</f>
        <v>2.8333333333333335</v>
      </c>
      <c r="I31" s="47">
        <f>IF(AND(D31="SI",E31="OK"),'20'!$B$40,"")</f>
        <v>1.25</v>
      </c>
      <c r="J31" s="47">
        <f>IF(AND(D31="SI",E31="OK"),'20'!$B$44,"")</f>
        <v>3.541666666666667</v>
      </c>
      <c r="L31" s="3">
        <v>20</v>
      </c>
      <c r="M31" s="3" t="str">
        <f t="shared" si="7"/>
        <v>20</v>
      </c>
      <c r="O31" s="43">
        <f t="shared" si="0"/>
        <v>0</v>
      </c>
      <c r="P31" s="43" t="str">
        <f t="shared" si="1"/>
        <v>20 - Autorizzazioni ex artt. 68 e 69 del TULPS (spettacoli anche viaggianti, pubblici intrattenimenti, feste da ballo, esposizioni, gare)</v>
      </c>
      <c r="Q31" s="43">
        <f t="shared" si="2"/>
        <v>0</v>
      </c>
      <c r="R31" s="43">
        <f t="shared" si="3"/>
        <v>0</v>
      </c>
      <c r="S31" s="43">
        <f t="shared" si="4"/>
        <v>0</v>
      </c>
      <c r="T31" s="3">
        <v>20</v>
      </c>
      <c r="U31" t="str">
        <f>IF(AND(D31="SI",E31="OK",'20'!$A$47&lt;&gt;""),M31&amp;" - "&amp;C31,"")</f>
        <v>20 - Autorizzazioni ex artt. 68 e 69 del TULPS (spettacoli anche viaggianti, pubblici intrattenimenti, feste da ballo, esposizioni, gare)</v>
      </c>
      <c r="V31" s="3" t="str">
        <f>IF(AND(U31&lt;&gt;"",'20'!$A$47&lt;&gt;""),'20'!$A$47,"")</f>
        <v>Se vengono applicate in modo chiaro e trasparente le disposizioni normative e regolamentari, non dovrebbero verificarsi fenomeni corruttivi. Questa fattispecie è comunque una di quelle in cui è rilevante anche il controllo delle entrate relative ai canoni previsti.</v>
      </c>
    </row>
    <row r="32" spans="2:22" s="3" customFormat="1" ht="20.100000000000001" customHeight="1" thickBot="1" x14ac:dyDescent="0.3">
      <c r="B32" s="55">
        <f t="shared" si="5"/>
        <v>21</v>
      </c>
      <c r="C32" s="21" t="str">
        <f>'21'!A3</f>
        <v>Permesso di costruire convenzionato</v>
      </c>
      <c r="D32" s="4" t="str">
        <f>'21'!$F$2</f>
        <v>SI</v>
      </c>
      <c r="E32" s="4" t="str">
        <f>IF(D32="SI",IF('21'!$B$44="Presenti campi non compilati","Errore","OK"),"-")</f>
        <v>OK</v>
      </c>
      <c r="F32" s="53" t="str">
        <f>IF(D32="SI",IF('21'!$A$47&lt;&gt;"","SI","NO"),"-")</f>
        <v>SI</v>
      </c>
      <c r="G32" s="3" t="str">
        <f t="shared" si="6"/>
        <v>21 - Permesso di costruire convenzionato</v>
      </c>
      <c r="H32" s="47">
        <f>IF(AND(D32="SI",E32="OK"),'21'!$B$24,"Processo non sottoposto a mappatura e valutazione del rischio")</f>
        <v>3.6666666666666665</v>
      </c>
      <c r="I32" s="47">
        <f>IF(AND(D32="SI",E32="OK"),'21'!$B$40,"")</f>
        <v>1.5</v>
      </c>
      <c r="J32" s="47">
        <f>IF(AND(D32="SI",E32="OK"),'21'!$B$44,"")</f>
        <v>5.5</v>
      </c>
      <c r="L32" s="3">
        <v>21</v>
      </c>
      <c r="M32" s="3" t="str">
        <f t="shared" si="7"/>
        <v>21</v>
      </c>
      <c r="O32" s="43">
        <f t="shared" si="0"/>
        <v>0</v>
      </c>
      <c r="P32" s="43">
        <f t="shared" si="1"/>
        <v>0</v>
      </c>
      <c r="Q32" s="43" t="str">
        <f t="shared" si="2"/>
        <v>21 - Permesso di costruire convenzionato</v>
      </c>
      <c r="R32" s="43">
        <f t="shared" si="3"/>
        <v>0</v>
      </c>
      <c r="S32" s="43">
        <f t="shared" si="4"/>
        <v>0</v>
      </c>
      <c r="T32" s="3">
        <v>21</v>
      </c>
      <c r="U32" t="str">
        <f>IF(AND(D32="SI",E32="OK",'21'!$A$47&lt;&gt;""),M32&amp;" - "&amp;C32,"")</f>
        <v>21 - Permesso di costruire convenzionato</v>
      </c>
      <c r="V32" s="3" t="str">
        <f>IF(AND(U32&lt;&gt;"",'21'!$A$47&lt;&gt;""),'21'!$A$47,"")</f>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degli aspetti soggettivi dei beneficiari.</v>
      </c>
    </row>
    <row r="33" spans="2:22" s="3" customFormat="1" ht="20.100000000000001" customHeight="1" thickBot="1" x14ac:dyDescent="0.3">
      <c r="B33" s="55">
        <f t="shared" si="5"/>
        <v>22</v>
      </c>
      <c r="C33" s="21" t="str">
        <f>'22'!A3</f>
        <v>Pratiche anagrafiche</v>
      </c>
      <c r="D33" s="4" t="str">
        <f>'22'!$F$2</f>
        <v>SI</v>
      </c>
      <c r="E33" s="4" t="str">
        <f>IF(D33="SI",IF('22'!$B$44="Presenti campi non compilati","Errore","OK"),"-")</f>
        <v>OK</v>
      </c>
      <c r="F33" s="53" t="str">
        <f>IF(D33="SI",IF('22'!$A$47&lt;&gt;"","SI","NO"),"-")</f>
        <v>SI</v>
      </c>
      <c r="G33" s="3" t="str">
        <f t="shared" si="6"/>
        <v>22 - Pratiche anagrafiche</v>
      </c>
      <c r="H33" s="47">
        <f>IF(AND(D33="SI",E33="OK"),'22'!$B$24,"Processo non sottoposto a mappatura e valutazione del rischio")</f>
        <v>2.1666666666666665</v>
      </c>
      <c r="I33" s="47">
        <f>IF(AND(D33="SI",E33="OK"),'22'!$B$40,"")</f>
        <v>1</v>
      </c>
      <c r="J33" s="47">
        <f>IF(AND(D33="SI",E33="OK"),'22'!$B$44,"")</f>
        <v>2.1666666666666665</v>
      </c>
      <c r="L33" s="3">
        <v>22</v>
      </c>
      <c r="M33" s="3" t="str">
        <f t="shared" si="7"/>
        <v>22</v>
      </c>
      <c r="O33" s="43">
        <f t="shared" si="0"/>
        <v>0</v>
      </c>
      <c r="P33" s="43" t="str">
        <f t="shared" si="1"/>
        <v>22 - Pratiche anagrafiche</v>
      </c>
      <c r="Q33" s="43">
        <f t="shared" si="2"/>
        <v>0</v>
      </c>
      <c r="R33" s="43">
        <f t="shared" si="3"/>
        <v>0</v>
      </c>
      <c r="S33" s="43">
        <f t="shared" si="4"/>
        <v>0</v>
      </c>
      <c r="T33" s="3">
        <v>22</v>
      </c>
      <c r="U33" t="str">
        <f>IF(AND(D33="SI",E33="OK",'22'!$A$47&lt;&gt;""),M33&amp;" - "&amp;C33,"")</f>
        <v>22 - Pratiche anagrafiche</v>
      </c>
      <c r="V33" s="3" t="str">
        <f>IF(AND(U33&lt;&gt;"",'22'!$A$47&lt;&gt;""),'22'!$A$47,"")</f>
        <v>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 ad accertamento eseguito dalla poliza municipale.</v>
      </c>
    </row>
    <row r="34" spans="2:22" s="3" customFormat="1" ht="20.100000000000001" customHeight="1" thickBot="1" x14ac:dyDescent="0.3">
      <c r="B34" s="55">
        <f t="shared" si="5"/>
        <v>23</v>
      </c>
      <c r="C34" s="21" t="str">
        <f>'23'!A3</f>
        <v>Documenti di identità</v>
      </c>
      <c r="D34" s="4" t="str">
        <f>'23'!$F$2</f>
        <v>SI</v>
      </c>
      <c r="E34" s="4" t="str">
        <f>IF(D34="SI",IF('23'!$B$44="Presenti campi non compilati","Errore","OK"),"-")</f>
        <v>OK</v>
      </c>
      <c r="F34" s="53" t="str">
        <f>IF(D34="SI",IF('23'!$A$47&lt;&gt;"","SI","NO"),"-")</f>
        <v>SI</v>
      </c>
      <c r="G34" s="3" t="str">
        <f t="shared" si="6"/>
        <v>23 - Documenti di identità</v>
      </c>
      <c r="H34" s="47">
        <f>IF(AND(D34="SI",E34="OK"),'23'!$B$24,"Processo non sottoposto a mappatura e valutazione del rischio")</f>
        <v>2</v>
      </c>
      <c r="I34" s="47">
        <f>IF(AND(D34="SI",E34="OK"),'23'!$B$40,"")</f>
        <v>1</v>
      </c>
      <c r="J34" s="47">
        <f>IF(AND(D34="SI",E34="OK"),'23'!$B$44,"")</f>
        <v>2</v>
      </c>
      <c r="L34" s="3">
        <v>23</v>
      </c>
      <c r="M34" s="3" t="str">
        <f t="shared" si="7"/>
        <v>23</v>
      </c>
      <c r="O34" s="43">
        <f t="shared" si="0"/>
        <v>0</v>
      </c>
      <c r="P34" s="43" t="str">
        <f t="shared" si="1"/>
        <v>23 - Documenti di identità</v>
      </c>
      <c r="Q34" s="43">
        <f t="shared" si="2"/>
        <v>0</v>
      </c>
      <c r="R34" s="43">
        <f t="shared" si="3"/>
        <v>0</v>
      </c>
      <c r="S34" s="43">
        <f t="shared" si="4"/>
        <v>0</v>
      </c>
      <c r="T34" s="3">
        <v>23</v>
      </c>
      <c r="U34" t="str">
        <f>IF(AND(D34="SI",E34="OK",'23'!$A$47&lt;&gt;""),M34&amp;" - "&amp;C34,"")</f>
        <v>23 - Documenti di identità</v>
      </c>
      <c r="V34" s="3" t="str">
        <f>IF(AND(U34&lt;&gt;"",'23'!$A$47&lt;&gt;""),'23'!$A$47,"")</f>
        <v>Quando il Comune rilascerà la CIE, la procedura centralizzata della carta d'identità elettronica, con l'associazione delle impronte digitali, eliminerà pressoché totalmente ogni ipotesi corruttiva". Al momento la carta d'identità viene rilasciata mediante procedura informatica ed 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v>
      </c>
    </row>
    <row r="35" spans="2:22" s="3" customFormat="1" ht="20.100000000000001" customHeight="1" thickBot="1" x14ac:dyDescent="0.3">
      <c r="B35" s="55">
        <f t="shared" si="5"/>
        <v>24</v>
      </c>
      <c r="C35" s="21" t="str">
        <f>'24'!A3</f>
        <v>Servizi per minori e famiglie</v>
      </c>
      <c r="D35" s="4" t="str">
        <f>'24'!$F$2</f>
        <v>SI</v>
      </c>
      <c r="E35" s="4" t="str">
        <f>IF(D35="SI",IF('24'!$B$44="Presenti campi non compilati","Errore","OK"),"-")</f>
        <v>OK</v>
      </c>
      <c r="F35" s="53" t="str">
        <f>IF(D35="SI",IF('24'!$A$47&lt;&gt;"","SI","NO"),"-")</f>
        <v>SI</v>
      </c>
      <c r="G35" s="3" t="str">
        <f t="shared" si="6"/>
        <v>24 - Servizi per minori e famiglie</v>
      </c>
      <c r="H35" s="47">
        <f>IF(AND(D35="SI",E35="OK"),'24'!$B$24,"Processo non sottoposto a mappatura e valutazione del rischio")</f>
        <v>3.8333333333333335</v>
      </c>
      <c r="I35" s="47">
        <f>IF(AND(D35="SI",E35="OK"),'24'!$B$40,"")</f>
        <v>1.25</v>
      </c>
      <c r="J35" s="47">
        <f>IF(AND(D35="SI",E35="OK"),'24'!$B$44,"")</f>
        <v>4.791666666666667</v>
      </c>
      <c r="L35" s="3">
        <v>24</v>
      </c>
      <c r="M35" s="3" t="str">
        <f t="shared" si="7"/>
        <v>24</v>
      </c>
      <c r="O35" s="43">
        <f t="shared" si="0"/>
        <v>0</v>
      </c>
      <c r="P35" s="43">
        <f t="shared" si="1"/>
        <v>0</v>
      </c>
      <c r="Q35" s="43" t="str">
        <f t="shared" si="2"/>
        <v>24 - Servizi per minori e famiglie</v>
      </c>
      <c r="R35" s="43">
        <f t="shared" si="3"/>
        <v>0</v>
      </c>
      <c r="S35" s="43">
        <f t="shared" si="4"/>
        <v>0</v>
      </c>
      <c r="T35" s="3">
        <v>24</v>
      </c>
      <c r="U35" t="str">
        <f>IF(AND(D35="SI",E35="OK",'24'!$A$47&lt;&gt;""),M35&amp;" - "&amp;C35,"")</f>
        <v>24 - Servizi per minori e famiglie</v>
      </c>
      <c r="V35" s="3" t="str">
        <f>IF(AND(U35&lt;&gt;"",'24'!$A$47&lt;&gt;""),'24'!$A$47,"")</f>
        <v>Per i servizi che comportano la corresponsione di contributi in denaro si faccia riferimento alle prescrizioni di cui alla scheda n. 8 sulla corresponsione dei benefici economici. Per i servizi in cui si debba disporre il ricovero in strutture o interventi similari, si dovranno utilizzare solo strutture accreditate secondo la normativa regionale e convenzionate con i servizi consorziali</v>
      </c>
    </row>
    <row r="36" spans="2:22" s="3" customFormat="1" ht="20.100000000000001" customHeight="1" thickBot="1" x14ac:dyDescent="0.3">
      <c r="B36" s="55">
        <f t="shared" si="5"/>
        <v>25</v>
      </c>
      <c r="C36" s="21" t="str">
        <f>'25'!A3</f>
        <v>Servizi assistenziali e socio-sanitari per anziani</v>
      </c>
      <c r="D36" s="4" t="str">
        <f>'25'!$F$2</f>
        <v>SI</v>
      </c>
      <c r="E36" s="4" t="str">
        <f>IF(D36="SI",IF('25'!$B$44="Presenti campi non compilati","Errore","OK"),"-")</f>
        <v>OK</v>
      </c>
      <c r="F36" s="53" t="str">
        <f>IF(D36="SI",IF('25'!$A$47&lt;&gt;"","SI","NO"),"-")</f>
        <v>SI</v>
      </c>
      <c r="G36" s="3" t="str">
        <f t="shared" si="6"/>
        <v>25 - Servizi assistenziali e socio-sanitari per anziani</v>
      </c>
      <c r="H36" s="47">
        <f>IF(AND(D36="SI",E36="OK"),'25'!$B$24,"Processo non sottoposto a mappatura e valutazione del rischio")</f>
        <v>3.8333333333333335</v>
      </c>
      <c r="I36" s="47">
        <f>IF(AND(D36="SI",E36="OK"),'25'!$B$40,"")</f>
        <v>1.25</v>
      </c>
      <c r="J36" s="47">
        <f>IF(AND(D36="SI",E36="OK"),'25'!$B$44,"")</f>
        <v>4.791666666666667</v>
      </c>
      <c r="L36" s="3">
        <v>25</v>
      </c>
      <c r="M36" s="3" t="str">
        <f t="shared" si="7"/>
        <v>25</v>
      </c>
      <c r="O36" s="43">
        <f t="shared" si="0"/>
        <v>0</v>
      </c>
      <c r="P36" s="43">
        <f t="shared" si="1"/>
        <v>0</v>
      </c>
      <c r="Q36" s="43" t="str">
        <f t="shared" si="2"/>
        <v>25 - Servizi assistenziali e socio-sanitari per anziani</v>
      </c>
      <c r="R36" s="43">
        <f t="shared" si="3"/>
        <v>0</v>
      </c>
      <c r="S36" s="43">
        <f t="shared" si="4"/>
        <v>0</v>
      </c>
      <c r="T36" s="3">
        <v>25</v>
      </c>
      <c r="U36" t="str">
        <f>IF(AND(D36="SI",E36="OK",'25'!$A$47&lt;&gt;""),M36&amp;" - "&amp;C36,"")</f>
        <v>25 - Servizi assistenziali e socio-sanitari per anziani</v>
      </c>
      <c r="V36" s="3" t="str">
        <f>IF(AND(U36&lt;&gt;"",'25'!$A$47&lt;&gt;""),'25'!$A$47,"")</f>
        <v>Per i servizi che comportano la corresponsione di contributi in denaro si faccia riferimento alle prescrizioni di cui alla scheda n. 8 sulla corresponsione dei benefici economici. Per i servizi in cui si debba disporre il ricovero in strutture o interventi similari, si dovranno utilizzare solo strutture accreditate secondo la normativa regionale e convenzionate con i servizi consorziali</v>
      </c>
    </row>
    <row r="37" spans="2:22" s="3" customFormat="1" ht="20.100000000000001" customHeight="1" thickBot="1" x14ac:dyDescent="0.3">
      <c r="B37" s="55">
        <f t="shared" si="5"/>
        <v>26</v>
      </c>
      <c r="C37" s="21" t="str">
        <f>'26'!A3</f>
        <v>Servizi per disabili</v>
      </c>
      <c r="D37" s="4" t="str">
        <f>'26'!$F$2</f>
        <v>SI</v>
      </c>
      <c r="E37" s="4" t="str">
        <f>IF(D37="SI",IF('26'!$B$44="Presenti campi non compilati","Errore","OK"),"-")</f>
        <v>OK</v>
      </c>
      <c r="F37" s="53" t="str">
        <f>IF(D37="SI",IF('26'!$A$47&lt;&gt;"","SI","NO"),"-")</f>
        <v>SI</v>
      </c>
      <c r="G37" s="3" t="str">
        <f t="shared" si="6"/>
        <v>26 - Servizi per disabili</v>
      </c>
      <c r="H37" s="47">
        <f>IF(AND(D37="SI",E37="OK"),'26'!$B$24,"Processo non sottoposto a mappatura e valutazione del rischio")</f>
        <v>3.8333333333333335</v>
      </c>
      <c r="I37" s="47">
        <f>IF(AND(D37="SI",E37="OK"),'26'!$B$40,"")</f>
        <v>1.25</v>
      </c>
      <c r="J37" s="47">
        <f>IF(AND(D37="SI",E37="OK"),'26'!$B$44,"")</f>
        <v>4.791666666666667</v>
      </c>
      <c r="L37" s="3">
        <v>26</v>
      </c>
      <c r="M37" s="3" t="str">
        <f t="shared" si="7"/>
        <v>26</v>
      </c>
      <c r="O37" s="43">
        <f t="shared" si="0"/>
        <v>0</v>
      </c>
      <c r="P37" s="43">
        <f t="shared" si="1"/>
        <v>0</v>
      </c>
      <c r="Q37" s="43" t="str">
        <f t="shared" si="2"/>
        <v>26 - Servizi per disabili</v>
      </c>
      <c r="R37" s="43">
        <f t="shared" si="3"/>
        <v>0</v>
      </c>
      <c r="S37" s="43">
        <f t="shared" si="4"/>
        <v>0</v>
      </c>
      <c r="T37" s="3">
        <v>26</v>
      </c>
      <c r="U37" t="str">
        <f>IF(AND(D37="SI",E37="OK",'26'!$A$47&lt;&gt;""),M37&amp;" - "&amp;C37,"")</f>
        <v>26 - Servizi per disabili</v>
      </c>
      <c r="V37" s="3" t="str">
        <f>IF(AND(U37&lt;&gt;"",'26'!$A$47&lt;&gt;""),'26'!$A$47,"")</f>
        <v>Per i servizi che comportano la corresponsione di contributi in denaro si faccia riferimento alle prescrizioni di cui alla scheda n. 8 sulla corresponsione dei benefici economici. Per i servizi in cui si debba disporre il ricovero in strutture o interventi similari, si dovranno utilizzare solo strutture accreditate secondo la normativa regionale e convenzionate con i servizi consorziali</v>
      </c>
    </row>
    <row r="38" spans="2:22" s="3" customFormat="1" ht="20.100000000000001" customHeight="1" thickBot="1" x14ac:dyDescent="0.3">
      <c r="B38" s="55">
        <f t="shared" si="5"/>
        <v>27</v>
      </c>
      <c r="C38" s="21" t="str">
        <f>'27'!A3</f>
        <v>Servizi per adulti in difficoltà</v>
      </c>
      <c r="D38" s="4" t="str">
        <f>'27'!$F$2</f>
        <v>SI</v>
      </c>
      <c r="E38" s="4" t="str">
        <f>IF(D38="SI",IF('27'!$B$44="Presenti campi non compilati","Errore","OK"),"-")</f>
        <v>OK</v>
      </c>
      <c r="F38" s="53" t="str">
        <f>IF(D38="SI",IF('27'!$A$47&lt;&gt;"","SI","NO"),"-")</f>
        <v>SI</v>
      </c>
      <c r="G38" s="3" t="str">
        <f t="shared" si="6"/>
        <v>27 - Servizi per adulti in difficoltà</v>
      </c>
      <c r="H38" s="47">
        <f>IF(AND(D38="SI",E38="OK"),'27'!$B$24,"Processo non sottoposto a mappatura e valutazione del rischio")</f>
        <v>3.8333333333333335</v>
      </c>
      <c r="I38" s="47">
        <f>IF(AND(D38="SI",E38="OK"),'27'!$B$40,"")</f>
        <v>1.25</v>
      </c>
      <c r="J38" s="47">
        <f>IF(AND(D38="SI",E38="OK"),'27'!$B$44,"")</f>
        <v>4.791666666666667</v>
      </c>
      <c r="L38" s="3">
        <v>27</v>
      </c>
      <c r="M38" s="3" t="str">
        <f t="shared" si="7"/>
        <v>27</v>
      </c>
      <c r="O38" s="43">
        <f t="shared" si="0"/>
        <v>0</v>
      </c>
      <c r="P38" s="43">
        <f t="shared" si="1"/>
        <v>0</v>
      </c>
      <c r="Q38" s="43" t="str">
        <f t="shared" si="2"/>
        <v>27 - Servizi per adulti in difficoltà</v>
      </c>
      <c r="R38" s="43">
        <f t="shared" si="3"/>
        <v>0</v>
      </c>
      <c r="S38" s="43">
        <f t="shared" si="4"/>
        <v>0</v>
      </c>
      <c r="T38" s="3">
        <v>27</v>
      </c>
      <c r="U38" t="str">
        <f>IF(AND(D38="SI",E38="OK",'27'!$A$47&lt;&gt;""),M38&amp;" - "&amp;C38,"")</f>
        <v>27 - Servizi per adulti in difficoltà</v>
      </c>
      <c r="V38" s="3" t="str">
        <f>IF(AND(U38&lt;&gt;"",'27'!$A$47&lt;&gt;""),'27'!$A$47,"")</f>
        <v>Per i servizi che comportano la corresponsione di contributi in denaro si faccia riferimento alle prescrizioni di cui alla scheda n. 8 sulla corresponsione dei benefici economici. Per i servizi in cui si debba disporre il ricovero in strutture o interventi similari, si dovranno utilizzare solo strutture accreditate secondo la normativa regionale e convenzionate con i servizi comunali consorziali</v>
      </c>
    </row>
    <row r="39" spans="2:22" s="3" customFormat="1" ht="20.100000000000001" customHeight="1" thickBot="1" x14ac:dyDescent="0.3">
      <c r="B39" s="55">
        <f t="shared" si="5"/>
        <v>28</v>
      </c>
      <c r="C39" s="21" t="str">
        <f>'28'!A3</f>
        <v>Servizi di integrazione dei cittadini stranieri</v>
      </c>
      <c r="D39" s="4" t="str">
        <f>'28'!$F$2</f>
        <v>SI</v>
      </c>
      <c r="E39" s="4" t="str">
        <f>IF(D39="SI",IF('28'!$B$44="Presenti campi non compilati","Errore","OK"),"-")</f>
        <v>OK</v>
      </c>
      <c r="F39" s="53" t="str">
        <f>IF(D39="SI",IF('28'!$A$47&lt;&gt;"","SI","NO"),"-")</f>
        <v>SI</v>
      </c>
      <c r="G39" s="3" t="str">
        <f t="shared" si="6"/>
        <v>28 - Servizi di integrazione dei cittadini stranieri</v>
      </c>
      <c r="H39" s="47">
        <f>IF(AND(D39="SI",E39="OK"),'28'!$B$24,"Processo non sottoposto a mappatura e valutazione del rischio")</f>
        <v>3.8333333333333335</v>
      </c>
      <c r="I39" s="47">
        <f>IF(AND(D39="SI",E39="OK"),'28'!$B$40,"")</f>
        <v>1.5</v>
      </c>
      <c r="J39" s="47">
        <f>IF(AND(D39="SI",E39="OK"),'28'!$B$44,"")</f>
        <v>5.75</v>
      </c>
      <c r="L39" s="3">
        <v>28</v>
      </c>
      <c r="M39" s="3" t="str">
        <f t="shared" si="7"/>
        <v>28</v>
      </c>
      <c r="O39" s="43">
        <f t="shared" si="0"/>
        <v>0</v>
      </c>
      <c r="P39" s="43">
        <f t="shared" si="1"/>
        <v>0</v>
      </c>
      <c r="Q39" s="43" t="str">
        <f t="shared" si="2"/>
        <v>28 - Servizi di integrazione dei cittadini stranieri</v>
      </c>
      <c r="R39" s="43">
        <f t="shared" si="3"/>
        <v>0</v>
      </c>
      <c r="S39" s="43">
        <f t="shared" si="4"/>
        <v>0</v>
      </c>
      <c r="T39" s="3">
        <v>28</v>
      </c>
      <c r="U39" t="str">
        <f>IF(AND(D39="SI",E39="OK",'28'!$A$47&lt;&gt;""),M39&amp;" - "&amp;C39,"")</f>
        <v>28 - Servizi di integrazione dei cittadini stranieri</v>
      </c>
      <c r="V39" s="3" t="str">
        <f>IF(AND(U39&lt;&gt;"",'28'!$A$47&lt;&gt;""),'28'!$A$47,"")</f>
        <v>Per i servizi che comportano la corresponsione di contributi in denaro si faccia riferimento alle prescrizioni di cui alla scheda n. 8 sulla corresponsione dei benefici economici. Per i servizi in cui si debba disporre il ricovero in strutture o interventi similari, si dovranno utilizzare solo strutture accreditate secondo la normativa regionale e convenzionate con i servizi comunali consorziali. Andrà sempre tenuto conto della regolarità del soggiorno dei beneficiari in contatto costante con lo sportello per l'immigrazione e l'ufficio stranieri della questura.</v>
      </c>
    </row>
    <row r="40" spans="2:22" s="3" customFormat="1" ht="20.100000000000001" customHeight="1" thickBot="1" x14ac:dyDescent="0.3">
      <c r="B40" s="55">
        <f t="shared" si="5"/>
        <v>29</v>
      </c>
      <c r="C40" s="21" t="str">
        <f>'29'!A3</f>
        <v>Raccolta e smaltimento rifiuti</v>
      </c>
      <c r="D40" s="4" t="str">
        <f>'29'!$F$2</f>
        <v>SI</v>
      </c>
      <c r="E40" s="4" t="str">
        <f>IF(D40="SI",IF('29'!$B$44="Presenti campi non compilati","Errore","OK"),"-")</f>
        <v>OK</v>
      </c>
      <c r="F40" s="53" t="str">
        <f>IF(D40="SI",IF('29'!$A$47&lt;&gt;"","SI","NO"),"-")</f>
        <v>SI</v>
      </c>
      <c r="G40" s="3" t="str">
        <f t="shared" si="6"/>
        <v>29 - Raccolta e smaltimento rifiuti</v>
      </c>
      <c r="H40" s="47">
        <f>IF(AND(D40="SI",E40="OK"),'29'!$B$24,"Processo non sottoposto a mappatura e valutazione del rischio")</f>
        <v>3.6666666666666665</v>
      </c>
      <c r="I40" s="47">
        <f>IF(AND(D40="SI",E40="OK"),'29'!$B$40,"")</f>
        <v>1.25</v>
      </c>
      <c r="J40" s="47">
        <f>IF(AND(D40="SI",E40="OK"),'29'!$B$44,"")</f>
        <v>4.583333333333333</v>
      </c>
      <c r="L40" s="3">
        <v>29</v>
      </c>
      <c r="M40" s="3" t="str">
        <f t="shared" si="7"/>
        <v>29</v>
      </c>
      <c r="O40" s="43">
        <f t="shared" si="0"/>
        <v>0</v>
      </c>
      <c r="P40" s="43">
        <f t="shared" si="1"/>
        <v>0</v>
      </c>
      <c r="Q40" s="43" t="str">
        <f t="shared" si="2"/>
        <v>29 - Raccolta e smaltimento rifiuti</v>
      </c>
      <c r="R40" s="43">
        <f t="shared" si="3"/>
        <v>0</v>
      </c>
      <c r="S40" s="43">
        <f t="shared" si="4"/>
        <v>0</v>
      </c>
      <c r="T40" s="3">
        <v>29</v>
      </c>
      <c r="U40" t="str">
        <f>IF(AND(D40="SI",E40="OK",'29'!$A$47&lt;&gt;""),M40&amp;" - "&amp;C40,"")</f>
        <v>29 - Raccolta e smaltimento rifiuti</v>
      </c>
      <c r="V40" s="3" t="str">
        <f>IF(AND(U40&lt;&gt;"",'29'!$A$47&lt;&gt;""),'29'!$A$47,"")</f>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aderito al Consorzio C.S.E.A. che effettua la gara per l'affidamento dei servizi di tutti gli enti consorziati</v>
      </c>
    </row>
    <row r="41" spans="2:22" s="3" customFormat="1" ht="20.100000000000001" customHeight="1" thickBot="1" x14ac:dyDescent="0.3">
      <c r="B41" s="55">
        <f t="shared" si="5"/>
        <v>30</v>
      </c>
      <c r="C41" s="21" t="str">
        <f>'30'!A3</f>
        <v>Gestione del protocollo</v>
      </c>
      <c r="D41" s="4" t="str">
        <f>'30'!$F$2</f>
        <v>SI</v>
      </c>
      <c r="E41" s="4" t="str">
        <f>IF(D41="SI",IF('30'!$B$44="Presenti campi non compilati","Errore","OK"),"-")</f>
        <v>OK</v>
      </c>
      <c r="F41" s="53" t="str">
        <f>IF(D41="SI",IF('30'!$A$47&lt;&gt;"","SI","NO"),"-")</f>
        <v>SI</v>
      </c>
      <c r="G41" s="3" t="str">
        <f t="shared" si="6"/>
        <v>30 - Gestione del protocollo</v>
      </c>
      <c r="H41" s="47">
        <f>IF(AND(D41="SI",E41="OK"),'30'!$B$24,"Processo non sottoposto a mappatura e valutazione del rischio")</f>
        <v>1.1666666666666667</v>
      </c>
      <c r="I41" s="47">
        <f>IF(AND(D41="SI",E41="OK"),'30'!$B$40,"")</f>
        <v>0.75</v>
      </c>
      <c r="J41" s="47">
        <f>IF(AND(D41="SI",E41="OK"),'30'!$B$44,"")</f>
        <v>0.875</v>
      </c>
      <c r="L41" s="3">
        <v>30</v>
      </c>
      <c r="M41" s="3" t="str">
        <f t="shared" si="7"/>
        <v>30</v>
      </c>
      <c r="O41" s="43" t="str">
        <f t="shared" si="0"/>
        <v>30 - Gestione del protocollo</v>
      </c>
      <c r="P41" s="43">
        <f t="shared" si="1"/>
        <v>0</v>
      </c>
      <c r="Q41" s="43">
        <f t="shared" si="2"/>
        <v>0</v>
      </c>
      <c r="R41" s="43">
        <f t="shared" si="3"/>
        <v>0</v>
      </c>
      <c r="S41" s="43">
        <f t="shared" si="4"/>
        <v>0</v>
      </c>
      <c r="T41" s="3">
        <v>30</v>
      </c>
      <c r="U41" t="str">
        <f>IF(AND(D41="SI",E41="OK",'30'!$A$47&lt;&gt;""),M41&amp;" - "&amp;C41,"")</f>
        <v>30 - Gestione del protocollo</v>
      </c>
      <c r="V41" s="3" t="str">
        <f>IF(AND(U41&lt;&gt;"",'30'!$A$47&lt;&gt;""),'30'!$A$47,"")</f>
        <v>Non si registrano pericoli corruttivi anche perché questo ente si è dotato del protocollo elettronico con profilatura dei flussi.</v>
      </c>
    </row>
    <row r="42" spans="2:22" s="3" customFormat="1" ht="20.100000000000001" customHeight="1" thickBot="1" x14ac:dyDescent="0.3">
      <c r="B42" s="55">
        <f t="shared" si="5"/>
        <v>31</v>
      </c>
      <c r="C42" s="21" t="str">
        <f>'31'!A3</f>
        <v>Gestione dell'archivio</v>
      </c>
      <c r="D42" s="4" t="str">
        <f>'31'!$F$2</f>
        <v>SI</v>
      </c>
      <c r="E42" s="4" t="str">
        <f>IF(D42="SI",IF('31'!$B$44="Presenti campi non compilati","Errore","OK"),"-")</f>
        <v>OK</v>
      </c>
      <c r="F42" s="53" t="str">
        <f>IF(D42="SI",IF('31'!$A$47&lt;&gt;"","SI","NO"),"-")</f>
        <v>SI</v>
      </c>
      <c r="G42" s="3" t="str">
        <f t="shared" si="6"/>
        <v>31 - Gestione dell'archivio</v>
      </c>
      <c r="H42" s="47">
        <f>IF(AND(D42="SI",E42="OK"),'31'!$B$24,"Processo non sottoposto a mappatura e valutazione del rischio")</f>
        <v>1.1666666666666667</v>
      </c>
      <c r="I42" s="47">
        <f>IF(AND(D42="SI",E42="OK"),'31'!$B$40,"")</f>
        <v>0.75</v>
      </c>
      <c r="J42" s="47">
        <f>IF(AND(D42="SI",E42="OK"),'31'!$B$44,"")</f>
        <v>0.875</v>
      </c>
      <c r="L42" s="3">
        <v>31</v>
      </c>
      <c r="M42" s="3" t="str">
        <f t="shared" si="7"/>
        <v>31</v>
      </c>
      <c r="O42" s="43" t="str">
        <f t="shared" si="0"/>
        <v>31 - Gestione dell'archivio</v>
      </c>
      <c r="P42" s="43">
        <f t="shared" si="1"/>
        <v>0</v>
      </c>
      <c r="Q42" s="43">
        <f t="shared" si="2"/>
        <v>0</v>
      </c>
      <c r="R42" s="43">
        <f t="shared" si="3"/>
        <v>0</v>
      </c>
      <c r="S42" s="43">
        <f t="shared" si="4"/>
        <v>0</v>
      </c>
      <c r="T42" s="3">
        <v>31</v>
      </c>
      <c r="U42" t="str">
        <f>IF(AND(D42="SI",E42="OK",'31'!$A$47&lt;&gt;""),M42&amp;" - "&amp;C42,"")</f>
        <v>31 - Gestione dell'archivio</v>
      </c>
      <c r="V42" s="3" t="str">
        <f>IF(AND(U42&lt;&gt;"",'31'!$A$47&lt;&gt;""),'31'!$A$47,"")</f>
        <v>Non si registrano pericoli corruttivi anche perché questo ente si è dotato di un manuale di gestione documentale che, unitamente al protocollo elettronico, determina una profilatura dei flussi documentali.</v>
      </c>
    </row>
    <row r="43" spans="2:22" s="3" customFormat="1" ht="20.100000000000001" customHeight="1" thickBot="1" x14ac:dyDescent="0.3">
      <c r="B43" s="55">
        <f t="shared" si="5"/>
        <v>32</v>
      </c>
      <c r="C43" s="21" t="str">
        <f>'32'!A3</f>
        <v>Gestione delle sepolture e dei loculi</v>
      </c>
      <c r="D43" s="4" t="str">
        <f>'32'!$F$2</f>
        <v>SI</v>
      </c>
      <c r="E43" s="4" t="str">
        <f>IF(D43="SI",IF('32'!$B$44="Presenti campi non compilati","Errore","OK"),"-")</f>
        <v>OK</v>
      </c>
      <c r="F43" s="53" t="str">
        <f>IF(D43="SI",IF('32'!$A$47&lt;&gt;"","SI","NO"),"-")</f>
        <v>SI</v>
      </c>
      <c r="G43" s="3" t="str">
        <f t="shared" si="6"/>
        <v>32 - Gestione delle sepolture e dei loculi</v>
      </c>
      <c r="H43" s="47">
        <f>IF(AND(D43="SI",E43="OK"),'32'!$B$24,"Processo non sottoposto a mappatura e valutazione del rischio")</f>
        <v>2.1666666666666665</v>
      </c>
      <c r="I43" s="47">
        <f>IF(AND(D43="SI",E43="OK"),'32'!$B$40,"")</f>
        <v>1</v>
      </c>
      <c r="J43" s="47">
        <f>IF(AND(D43="SI",E43="OK"),'32'!$B$44,"")</f>
        <v>2.1666666666666665</v>
      </c>
      <c r="L43" s="3">
        <v>32</v>
      </c>
      <c r="M43" s="3" t="str">
        <f t="shared" si="7"/>
        <v>32</v>
      </c>
      <c r="O43" s="43">
        <f t="shared" si="0"/>
        <v>0</v>
      </c>
      <c r="P43" s="43" t="str">
        <f t="shared" si="1"/>
        <v>32 - Gestione delle sepolture e dei loculi</v>
      </c>
      <c r="Q43" s="43">
        <f t="shared" si="2"/>
        <v>0</v>
      </c>
      <c r="R43" s="43">
        <f t="shared" si="3"/>
        <v>0</v>
      </c>
      <c r="S43" s="43">
        <f t="shared" si="4"/>
        <v>0</v>
      </c>
      <c r="T43" s="3">
        <v>32</v>
      </c>
      <c r="U43" t="str">
        <f>IF(AND(D43="SI",E43="OK",'32'!$A$47&lt;&gt;""),M43&amp;" - "&amp;C43,"")</f>
        <v>32 - Gestione delle sepolture e dei loculi</v>
      </c>
      <c r="V43" s="3" t="str">
        <f>IF(AND(U43&lt;&gt;"",'32'!$A$47&lt;&gt;""),'32'!$A$47,"")</f>
        <v xml:space="preserve">Il forte controllo sociale derivato dalla forte esposizione del servizio all'attenzione di parenti e conoscenti del defunto esclude pratiche corruttive nel servizio di gestione cimiteriale. Per quanto riguarda la gestione delle concessioni cimiteriali è stato adottato un apposito regolamento e le tariffe sono aggiornate periodicamente </v>
      </c>
    </row>
    <row r="44" spans="2:22" s="3" customFormat="1" ht="20.100000000000001" customHeight="1" thickBot="1" x14ac:dyDescent="0.3">
      <c r="B44" s="55">
        <f t="shared" si="5"/>
        <v>33</v>
      </c>
      <c r="C44" s="21" t="str">
        <f>'33'!A3</f>
        <v>Gestione delle tombe di famiglia</v>
      </c>
      <c r="D44" s="4" t="str">
        <f>'33'!$F$2</f>
        <v>SI</v>
      </c>
      <c r="E44" s="4" t="str">
        <f>IF(D44="SI",IF('33'!$B$44="Presenti campi non compilati","Errore","OK"),"-")</f>
        <v>OK</v>
      </c>
      <c r="F44" s="53" t="str">
        <f>IF(D44="SI",IF('33'!$A$47&lt;&gt;"","SI","NO"),"-")</f>
        <v>SI</v>
      </c>
      <c r="G44" s="3" t="str">
        <f t="shared" si="6"/>
        <v>33 - Gestione delle tombe di famiglia</v>
      </c>
      <c r="H44" s="47">
        <f>IF(AND(D44="SI",E44="OK"),'33'!$B$24,"Processo non sottoposto a mappatura e valutazione del rischio")</f>
        <v>2.5</v>
      </c>
      <c r="I44" s="47">
        <f>IF(AND(D44="SI",E44="OK"),'33'!$B$40,"")</f>
        <v>1</v>
      </c>
      <c r="J44" s="47">
        <f>IF(AND(D44="SI",E44="OK"),'33'!$B$44,"")</f>
        <v>2.5</v>
      </c>
      <c r="L44" s="3">
        <v>33</v>
      </c>
      <c r="M44" s="3" t="str">
        <f t="shared" si="7"/>
        <v>33</v>
      </c>
      <c r="O44" s="43">
        <f t="shared" ref="O44:O64" si="8">IF(AND(D44="SI",E44="OK"),IF(AND(J44&gt;0,J44&lt;=1),G44,),)</f>
        <v>0</v>
      </c>
      <c r="P44" s="43" t="str">
        <f t="shared" ref="P44:P64" si="9">IF(AND(D44="SI",E44="OK"),IF(AND(J44&gt;1,J44&lt;=4),G44,),)</f>
        <v>33 - Gestione delle tombe di famiglia</v>
      </c>
      <c r="Q44" s="43">
        <f t="shared" ref="Q44:Q64" si="10">IF(AND(D44="SI",E44="OK"),IF(AND(J44&gt;4,J44&lt;=9),G44,),)</f>
        <v>0</v>
      </c>
      <c r="R44" s="43">
        <f t="shared" ref="R44:R64" si="11">IF(AND(D44="SI",E44="OK"),IF(AND(J44&gt;9,J44&lt;=16),G44,),)</f>
        <v>0</v>
      </c>
      <c r="S44" s="43">
        <f t="shared" ref="S44:S64" si="12">IF(AND(D44="SI",E44="OK"),IF(AND(J44&gt;16,J44&lt;=25),G44,),)</f>
        <v>0</v>
      </c>
      <c r="T44" s="3">
        <v>33</v>
      </c>
      <c r="U44" t="str">
        <f>IF(AND(D44="SI",E44="OK",'33'!$A$47&lt;&gt;""),M44&amp;" - "&amp;C44,"")</f>
        <v>33 - Gestione delle tombe di famiglia</v>
      </c>
      <c r="V44" s="3" t="str">
        <f>IF(AND(U44&lt;&gt;"",'33'!$A$47&lt;&gt;""),'33'!$A$47,"")</f>
        <v>Oltre a quanto indicato nella scheda precedente per quanto riguarda questa fattispecie si rimanda al regolamento in vigore. L'eventuale assegnazione di nuove tombe andrà fatta con apposito procedimento ad evidenza pubblica.</v>
      </c>
    </row>
    <row r="45" spans="2:22" s="3" customFormat="1" ht="20.100000000000001" customHeight="1" thickBot="1" x14ac:dyDescent="0.3">
      <c r="B45" s="55">
        <f t="shared" si="5"/>
        <v>34</v>
      </c>
      <c r="C45" s="21" t="str">
        <f>'34'!A3</f>
        <v>Organizzazione eventi</v>
      </c>
      <c r="D45" s="4" t="str">
        <f>'34'!$F$2</f>
        <v>SI</v>
      </c>
      <c r="E45" s="4" t="str">
        <f>IF(D45="SI",IF('34'!$B$44="Presenti campi non compilati","Errore","OK"),"-")</f>
        <v>OK</v>
      </c>
      <c r="F45" s="53" t="str">
        <f>IF(D45="SI",IF('34'!$A$47&lt;&gt;"","SI","NO"),"-")</f>
        <v>SI</v>
      </c>
      <c r="G45" s="3" t="str">
        <f t="shared" si="6"/>
        <v>34 - Organizzazione eventi</v>
      </c>
      <c r="H45" s="47">
        <f>IF(AND(D45="SI",E45="OK"),'34'!$B$24,"Processo non sottoposto a mappatura e valutazione del rischio")</f>
        <v>3</v>
      </c>
      <c r="I45" s="47">
        <f>IF(AND(D45="SI",E45="OK"),'34'!$B$40,"")</f>
        <v>1.25</v>
      </c>
      <c r="J45" s="47">
        <f>IF(AND(D45="SI",E45="OK"),'34'!$B$44,"")</f>
        <v>3.75</v>
      </c>
      <c r="L45" s="3">
        <v>34</v>
      </c>
      <c r="M45" s="3" t="str">
        <f t="shared" si="7"/>
        <v>34</v>
      </c>
      <c r="O45" s="43">
        <f t="shared" si="8"/>
        <v>0</v>
      </c>
      <c r="P45" s="43" t="str">
        <f t="shared" si="9"/>
        <v>34 - Organizzazione eventi</v>
      </c>
      <c r="Q45" s="43">
        <f t="shared" si="10"/>
        <v>0</v>
      </c>
      <c r="R45" s="43">
        <f t="shared" si="11"/>
        <v>0</v>
      </c>
      <c r="S45" s="43">
        <f t="shared" si="12"/>
        <v>0</v>
      </c>
      <c r="T45" s="3">
        <v>34</v>
      </c>
      <c r="U45" t="str">
        <f>IF(AND(D45="SI",E45="OK",'34'!$A$47&lt;&gt;""),M45&amp;" - "&amp;C45,"")</f>
        <v>34 - Organizzazione eventi</v>
      </c>
      <c r="V45" s="3" t="str">
        <f>IF(AND(U45&lt;&gt;"",'34'!$A$47&lt;&gt;""),'34'!$A$47,"")</f>
        <v>Si consiglia ai responsabili dei servizi di procedere alla realizzazione di eventi mediante la pubblicazione preventiva di un bando di co-progettazione con enti del terzo settore o con impresari artistici. Anche se il codice dei contratti non si applica a questa fattispecie sembra utile, se non necessario, adottare ogni possibile strumento di evidenza pubblica.</v>
      </c>
    </row>
    <row r="46" spans="2:22" s="3" customFormat="1" ht="20.100000000000001" customHeight="1" thickBot="1" x14ac:dyDescent="0.3">
      <c r="B46" s="55">
        <f t="shared" si="5"/>
        <v>35</v>
      </c>
      <c r="C46" s="21" t="str">
        <f>'35'!A3</f>
        <v>Rilascio di patrocini</v>
      </c>
      <c r="D46" s="4" t="str">
        <f>'35'!$F$2</f>
        <v>SI</v>
      </c>
      <c r="E46" s="4" t="str">
        <f>IF(D46="SI",IF('35'!$B$44="Presenti campi non compilati","Errore","OK"),"-")</f>
        <v>OK</v>
      </c>
      <c r="F46" s="53" t="str">
        <f>IF(D46="SI",IF('35'!$A$47&lt;&gt;"","SI","NO"),"-")</f>
        <v>SI</v>
      </c>
      <c r="G46" s="3" t="str">
        <f t="shared" si="6"/>
        <v>35 - Rilascio di patrocini</v>
      </c>
      <c r="H46" s="47">
        <f>IF(AND(D46="SI",E46="OK"),'35'!$B$24,"Processo non sottoposto a mappatura e valutazione del rischio")</f>
        <v>2.6666666666666665</v>
      </c>
      <c r="I46" s="47">
        <f>IF(AND(D46="SI",E46="OK"),'35'!$B$40,"")</f>
        <v>1.25</v>
      </c>
      <c r="J46" s="47">
        <f>IF(AND(D46="SI",E46="OK"),'35'!$B$44,"")</f>
        <v>3.333333333333333</v>
      </c>
      <c r="L46" s="3">
        <v>35</v>
      </c>
      <c r="M46" s="3" t="str">
        <f t="shared" si="7"/>
        <v>35</v>
      </c>
      <c r="O46" s="43">
        <f t="shared" si="8"/>
        <v>0</v>
      </c>
      <c r="P46" s="43" t="str">
        <f t="shared" si="9"/>
        <v>35 - Rilascio di patrocini</v>
      </c>
      <c r="Q46" s="43">
        <f t="shared" si="10"/>
        <v>0</v>
      </c>
      <c r="R46" s="43">
        <f t="shared" si="11"/>
        <v>0</v>
      </c>
      <c r="S46" s="43">
        <f t="shared" si="12"/>
        <v>0</v>
      </c>
      <c r="T46" s="3">
        <v>35</v>
      </c>
      <c r="U46" t="str">
        <f>IF(AND(D46="SI",E46="OK",'35'!$A$47&lt;&gt;""),M46&amp;" - "&amp;C46,"")</f>
        <v>35 - Rilascio di patrocini</v>
      </c>
      <c r="V46" s="3" t="str">
        <f>IF(AND(U46&lt;&gt;"",'35'!$A$47&lt;&gt;""),'35'!$A$47,"")</f>
        <v>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v>
      </c>
    </row>
    <row r="47" spans="2:22" s="3" customFormat="1" ht="20.100000000000001" customHeight="1" thickBot="1" x14ac:dyDescent="0.3">
      <c r="B47" s="55">
        <f t="shared" si="5"/>
        <v>36</v>
      </c>
      <c r="C47" s="21" t="str">
        <f>'36'!A3</f>
        <v>Gare ad evidenza pubblica di vendita di beni</v>
      </c>
      <c r="D47" s="4" t="str">
        <f>'36'!$F$2</f>
        <v>SI</v>
      </c>
      <c r="E47" s="4" t="str">
        <f>IF(D47="SI",IF('36'!$B$44="Presenti campi non compilati","Errore","OK"),"-")</f>
        <v>OK</v>
      </c>
      <c r="F47" s="53" t="str">
        <f>IF(D47="SI",IF('36'!$A$47&lt;&gt;"","SI","NO"),"-")</f>
        <v>SI</v>
      </c>
      <c r="G47" s="3" t="str">
        <f t="shared" si="6"/>
        <v>36 - Gare ad evidenza pubblica di vendita di beni</v>
      </c>
      <c r="H47" s="47">
        <f>IF(AND(D47="SI",E47="OK"),'36'!$B$24,"Processo non sottoposto a mappatura e valutazione del rischio")</f>
        <v>2.5</v>
      </c>
      <c r="I47" s="47">
        <f>IF(AND(D47="SI",E47="OK"),'36'!$B$40,"")</f>
        <v>1.25</v>
      </c>
      <c r="J47" s="47">
        <f>IF(AND(D47="SI",E47="OK"),'36'!$B$44,"")</f>
        <v>3.125</v>
      </c>
      <c r="L47" s="3">
        <v>36</v>
      </c>
      <c r="M47" s="3" t="str">
        <f t="shared" si="7"/>
        <v>36</v>
      </c>
      <c r="O47" s="43">
        <f t="shared" si="8"/>
        <v>0</v>
      </c>
      <c r="P47" s="43" t="str">
        <f t="shared" si="9"/>
        <v>36 - Gare ad evidenza pubblica di vendita di beni</v>
      </c>
      <c r="Q47" s="43">
        <f t="shared" si="10"/>
        <v>0</v>
      </c>
      <c r="R47" s="43">
        <f t="shared" si="11"/>
        <v>0</v>
      </c>
      <c r="S47" s="43">
        <f t="shared" si="12"/>
        <v>0</v>
      </c>
      <c r="T47" s="3">
        <v>36</v>
      </c>
      <c r="U47" t="str">
        <f>IF(AND(D47="SI",E47="OK",'36'!$A$47&lt;&gt;""),M47&amp;" - "&amp;C47,"")</f>
        <v>36 - Gare ad evidenza pubblica di vendita di beni</v>
      </c>
      <c r="V47" s="3" t="str">
        <f>IF(AND(U47&lt;&gt;"",'36'!$A$47&lt;&gt;""),'36'!$A$47,"")</f>
        <v>Vanno previste vendite di beni mobili ed immobili solo se previste in appositi bandi con tutte le regole necessarie o con regolamenti che comunque prevedano un coinvolgimento di diversi soggetti.</v>
      </c>
    </row>
    <row r="48" spans="2:22" s="3" customFormat="1" ht="20.100000000000001" customHeight="1" thickBot="1" x14ac:dyDescent="0.3">
      <c r="B48" s="55">
        <f t="shared" si="5"/>
        <v>37</v>
      </c>
      <c r="C48" s="21" t="str">
        <f>'37'!A3</f>
        <v>Funzionamento degli organi collegiali</v>
      </c>
      <c r="D48" s="4" t="str">
        <f>'37'!$F$2</f>
        <v>SI</v>
      </c>
      <c r="E48" s="4" t="str">
        <f>IF(D48="SI",IF('37'!$B$44="Presenti campi non compilati","Errore","OK"),"-")</f>
        <v>OK</v>
      </c>
      <c r="F48" s="53" t="str">
        <f>IF(D48="SI",IF('37'!$A$47&lt;&gt;"","SI","NO"),"-")</f>
        <v>SI</v>
      </c>
      <c r="G48" s="3" t="str">
        <f t="shared" si="6"/>
        <v>37 - Funzionamento degli organi collegiali</v>
      </c>
      <c r="H48" s="47">
        <f>IF(AND(D48="SI",E48="OK"),'37'!$B$24,"Processo non sottoposto a mappatura e valutazione del rischio")</f>
        <v>1.3333333333333333</v>
      </c>
      <c r="I48" s="47">
        <f>IF(AND(D48="SI",E48="OK"),'37'!$B$40,"")</f>
        <v>1.75</v>
      </c>
      <c r="J48" s="47">
        <f>IF(AND(D48="SI",E48="OK"),'37'!$B$44,"")</f>
        <v>2.333333333333333</v>
      </c>
      <c r="L48" s="3">
        <v>37</v>
      </c>
      <c r="M48" s="3" t="str">
        <f t="shared" si="7"/>
        <v>37</v>
      </c>
      <c r="O48" s="43">
        <f t="shared" si="8"/>
        <v>0</v>
      </c>
      <c r="P48" s="43" t="str">
        <f t="shared" si="9"/>
        <v>37 - Funzionamento degli organi collegiali</v>
      </c>
      <c r="Q48" s="43">
        <f t="shared" si="10"/>
        <v>0</v>
      </c>
      <c r="R48" s="43">
        <f t="shared" si="11"/>
        <v>0</v>
      </c>
      <c r="S48" s="43">
        <f t="shared" si="12"/>
        <v>0</v>
      </c>
      <c r="T48" s="3">
        <v>37</v>
      </c>
      <c r="U48" t="str">
        <f>IF(AND(D48="SI",E48="OK",'37'!$A$47&lt;&gt;""),M48&amp;" - "&amp;C48,"")</f>
        <v>37 - Funzionamento degli organi collegiali</v>
      </c>
      <c r="V48" s="3" t="str">
        <f>IF(AND(U48&lt;&gt;"",'37'!$A$47&lt;&gt;""),'37'!$A$47,"")</f>
        <v>Non si ritiene necessario adottare misure particolari</v>
      </c>
    </row>
    <row r="49" spans="2:22" s="3" customFormat="1" ht="20.100000000000001" customHeight="1" thickBot="1" x14ac:dyDescent="0.3">
      <c r="B49" s="55">
        <f t="shared" si="5"/>
        <v>38</v>
      </c>
      <c r="C49" s="21" t="str">
        <f>'38'!A3</f>
        <v>Formazione di determinazioni, ordinanze, decreti ed altri atti amministrativi</v>
      </c>
      <c r="D49" s="4" t="str">
        <f>'38'!$F$2</f>
        <v>SI</v>
      </c>
      <c r="E49" s="4" t="str">
        <f>IF(D49="SI",IF('38'!$B$44="Presenti campi non compilati","Errore","OK"),"-")</f>
        <v>OK</v>
      </c>
      <c r="F49" s="53" t="str">
        <f>IF(D49="SI",IF('38'!$A$47&lt;&gt;"","SI","NO"),"-")</f>
        <v>SI</v>
      </c>
      <c r="G49" s="3" t="str">
        <f t="shared" si="6"/>
        <v>38 - Formazione di determinazioni, ordinanze, decreti ed altri atti amministrativi</v>
      </c>
      <c r="H49" s="47">
        <f>IF(AND(D49="SI",E49="OK"),'38'!$B$24,"Processo non sottoposto a mappatura e valutazione del rischio")</f>
        <v>1.3333333333333333</v>
      </c>
      <c r="I49" s="47">
        <f>IF(AND(D49="SI",E49="OK"),'38'!$B$40,"")</f>
        <v>1.25</v>
      </c>
      <c r="J49" s="47">
        <f>IF(AND(D49="SI",E49="OK"),'38'!$B$44,"")</f>
        <v>1.6666666666666665</v>
      </c>
      <c r="L49" s="3">
        <v>38</v>
      </c>
      <c r="M49" s="3" t="str">
        <f t="shared" si="7"/>
        <v>38</v>
      </c>
      <c r="O49" s="43">
        <f t="shared" si="8"/>
        <v>0</v>
      </c>
      <c r="P49" s="43" t="str">
        <f t="shared" si="9"/>
        <v>38 - Formazione di determinazioni, ordinanze, decreti ed altri atti amministrativi</v>
      </c>
      <c r="Q49" s="43">
        <f t="shared" si="10"/>
        <v>0</v>
      </c>
      <c r="R49" s="43">
        <f t="shared" si="11"/>
        <v>0</v>
      </c>
      <c r="S49" s="43">
        <f t="shared" si="12"/>
        <v>0</v>
      </c>
      <c r="T49" s="3">
        <v>38</v>
      </c>
      <c r="U49" t="str">
        <f>IF(AND(D49="SI",E49="OK",'38'!$A$47&lt;&gt;""),M49&amp;" - "&amp;C49,"")</f>
        <v>38 - Formazione di determinazioni, ordinanze, decreti ed altri atti amministrativi</v>
      </c>
      <c r="V49" s="3" t="str">
        <f>IF(AND(U49&lt;&gt;"",'38'!$A$47&lt;&gt;""),'38'!$A$47,"")</f>
        <v>Non si ritiene necessario adottare misure particolari</v>
      </c>
    </row>
    <row r="50" spans="2:22" s="3" customFormat="1" ht="20.100000000000001" customHeight="1" thickBot="1" x14ac:dyDescent="0.3">
      <c r="B50" s="55">
        <f t="shared" si="5"/>
        <v>39</v>
      </c>
      <c r="C50" s="21" t="str">
        <f>'39'!A3</f>
        <v>Designazione dei rappresentanti dell'ente presso enti, società, fondazioni</v>
      </c>
      <c r="D50" s="4" t="str">
        <f>'39'!$F$2</f>
        <v>SI</v>
      </c>
      <c r="E50" s="4" t="str">
        <f>IF(D50="SI",IF('39'!$B$44="Presenti campi non compilati","Errore","OK"),"-")</f>
        <v>OK</v>
      </c>
      <c r="F50" s="53" t="str">
        <f>IF(D50="SI",IF('39'!$A$47&lt;&gt;"","SI","NO"),"-")</f>
        <v>SI</v>
      </c>
      <c r="G50" s="3" t="str">
        <f t="shared" si="6"/>
        <v>39 - Designazione dei rappresentanti dell'ente presso enti, società, fondazioni</v>
      </c>
      <c r="H50" s="47">
        <f>IF(AND(D50="SI",E50="OK"),'39'!$B$24,"Processo non sottoposto a mappatura e valutazione del rischio")</f>
        <v>3.3333333333333335</v>
      </c>
      <c r="I50" s="47">
        <f>IF(AND(D50="SI",E50="OK"),'39'!$B$40,"")</f>
        <v>1.75</v>
      </c>
      <c r="J50" s="47">
        <f>IF(AND(D50="SI",E50="OK"),'39'!$B$44,"")</f>
        <v>5.8333333333333339</v>
      </c>
      <c r="L50" s="3">
        <v>39</v>
      </c>
      <c r="M50" s="3" t="str">
        <f t="shared" si="7"/>
        <v>39</v>
      </c>
      <c r="O50" s="43">
        <f t="shared" si="8"/>
        <v>0</v>
      </c>
      <c r="P50" s="43">
        <f t="shared" si="9"/>
        <v>0</v>
      </c>
      <c r="Q50" s="43" t="str">
        <f t="shared" si="10"/>
        <v>39 - Designazione dei rappresentanti dell'ente presso enti, società, fondazioni</v>
      </c>
      <c r="R50" s="43">
        <f t="shared" si="11"/>
        <v>0</v>
      </c>
      <c r="S50" s="43">
        <f t="shared" si="12"/>
        <v>0</v>
      </c>
      <c r="T50" s="3">
        <v>39</v>
      </c>
      <c r="U50" t="str">
        <f>IF(AND(D50="SI",E50="OK",'39'!$A$47&lt;&gt;""),M50&amp;" - "&amp;C50,"")</f>
        <v>39 - Designazione dei rappresentanti dell'ente presso enti, società, fondazioni</v>
      </c>
      <c r="V50" s="3" t="str">
        <f>IF(AND(U50&lt;&gt;"",'39'!$A$47&lt;&gt;""),'39'!$A$47,"")</f>
        <v>Vanno distinte designazioni che prevedono un compenso dalle designazioni che invece non prevedano un compenso. Maggiore è il compenso,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v>
      </c>
    </row>
    <row r="51" spans="2:22" s="3" customFormat="1" ht="20.100000000000001" customHeight="1" thickBot="1" x14ac:dyDescent="0.3">
      <c r="B51" s="55">
        <f t="shared" si="5"/>
        <v>40</v>
      </c>
      <c r="C51" s="21" t="str">
        <f>'40'!A3</f>
        <v>Gestione dei procedimenti di segnalazione e reclamo</v>
      </c>
      <c r="D51" s="4" t="str">
        <f>'40'!$F$2</f>
        <v>SI</v>
      </c>
      <c r="E51" s="4" t="str">
        <f>IF(D51="SI",IF('40'!$B$44="Presenti campi non compilati","Errore","OK"),"-")</f>
        <v>OK</v>
      </c>
      <c r="F51" s="53" t="str">
        <f>IF(D51="SI",IF('40'!$A$47&lt;&gt;"","SI","NO"),"-")</f>
        <v>SI</v>
      </c>
      <c r="G51" s="3" t="str">
        <f t="shared" si="6"/>
        <v>40 - Gestione dei procedimenti di segnalazione e reclamo</v>
      </c>
      <c r="H51" s="47">
        <f>IF(AND(D51="SI",E51="OK"),'40'!$B$24,"Processo non sottoposto a mappatura e valutazione del rischio")</f>
        <v>1.8333333333333333</v>
      </c>
      <c r="I51" s="47">
        <f>IF(AND(D51="SI",E51="OK"),'40'!$B$40,"")</f>
        <v>1.75</v>
      </c>
      <c r="J51" s="47">
        <f>IF(AND(D51="SI",E51="OK"),'40'!$B$44,"")</f>
        <v>3.208333333333333</v>
      </c>
      <c r="L51" s="3">
        <v>40</v>
      </c>
      <c r="M51" s="3" t="str">
        <f t="shared" si="7"/>
        <v>40</v>
      </c>
      <c r="O51" s="43">
        <f t="shared" si="8"/>
        <v>0</v>
      </c>
      <c r="P51" s="43" t="str">
        <f t="shared" si="9"/>
        <v>40 - Gestione dei procedimenti di segnalazione e reclamo</v>
      </c>
      <c r="Q51" s="43">
        <f t="shared" si="10"/>
        <v>0</v>
      </c>
      <c r="R51" s="43">
        <f t="shared" si="11"/>
        <v>0</v>
      </c>
      <c r="S51" s="43">
        <f t="shared" si="12"/>
        <v>0</v>
      </c>
      <c r="T51" s="3">
        <v>40</v>
      </c>
      <c r="U51" t="str">
        <f>IF(AND(D51="SI",E51="OK",'40'!$A$47&lt;&gt;""),M51&amp;" - "&amp;C51,"")</f>
        <v>40 - Gestione dei procedimenti di segnalazione e reclamo</v>
      </c>
      <c r="V51" s="3" t="str">
        <f>IF(AND(U51&lt;&gt;"",'40'!$A$47&lt;&gt;""),'40'!$A$47,"")</f>
        <v>Questo comune si è dotato di un protocollo elettronico con cui  vengono profilati i flussi documentali, le segnalazioni, anche quelle anonime o con secretazione del mittente,  sono sempre rintracciabili rendendo evidente eventuali omissioni o fenomeni corruttivi.</v>
      </c>
    </row>
    <row r="52" spans="2:22" s="3" customFormat="1" ht="20.100000000000001" customHeight="1" thickBot="1" x14ac:dyDescent="0.3">
      <c r="B52" s="55">
        <f t="shared" si="5"/>
        <v>41</v>
      </c>
      <c r="C52" s="21" t="str">
        <f>'41'!A3</f>
        <v>Gestione della leva</v>
      </c>
      <c r="D52" s="4" t="str">
        <f>'41'!$F$2</f>
        <v>SI</v>
      </c>
      <c r="E52" s="4" t="str">
        <f>IF(D52="SI",IF('41'!$B$44="Presenti campi non compilati","Errore","OK"),"-")</f>
        <v>OK</v>
      </c>
      <c r="F52" s="53" t="str">
        <f>IF(D52="SI",IF('41'!$A$47&lt;&gt;"","SI","NO"),"-")</f>
        <v>SI</v>
      </c>
      <c r="G52" s="3" t="str">
        <f t="shared" si="6"/>
        <v>41 - Gestione della leva</v>
      </c>
      <c r="H52" s="47">
        <f>IF(AND(D52="SI",E52="OK"),'41'!$B$24,"Processo non sottoposto a mappatura e valutazione del rischio")</f>
        <v>1.1666666666666667</v>
      </c>
      <c r="I52" s="47">
        <f>IF(AND(D52="SI",E52="OK"),'41'!$B$40,"")</f>
        <v>0.75</v>
      </c>
      <c r="J52" s="47">
        <f>IF(AND(D52="SI",E52="OK"),'41'!$B$44,"")</f>
        <v>0.875</v>
      </c>
      <c r="L52" s="3">
        <v>41</v>
      </c>
      <c r="M52" s="3" t="str">
        <f t="shared" si="7"/>
        <v>41</v>
      </c>
      <c r="O52" s="43" t="str">
        <f t="shared" si="8"/>
        <v>41 - Gestione della leva</v>
      </c>
      <c r="P52" s="43">
        <f t="shared" si="9"/>
        <v>0</v>
      </c>
      <c r="Q52" s="43">
        <f t="shared" si="10"/>
        <v>0</v>
      </c>
      <c r="R52" s="43">
        <f t="shared" si="11"/>
        <v>0</v>
      </c>
      <c r="S52" s="43">
        <f t="shared" si="12"/>
        <v>0</v>
      </c>
      <c r="T52" s="3">
        <v>41</v>
      </c>
      <c r="U52" t="str">
        <f>IF(AND(D52="SI",E52="OK",'41'!$A$47&lt;&gt;""),M52&amp;" - "&amp;C52,"")</f>
        <v>41 - Gestione della leva</v>
      </c>
      <c r="V52" s="3" t="str">
        <f>IF(AND(U52&lt;&gt;"",'41'!$A$47&lt;&gt;""),'41'!$A$47,"")</f>
        <v>La leva militare al momento è sospesa, anche se in realtà le liste devono ancora essere compilate. Non esistono fattispecie teoriche di corruzione in questo campo.</v>
      </c>
    </row>
    <row r="53" spans="2:22" s="3" customFormat="1" ht="20.100000000000001" customHeight="1" thickBot="1" x14ac:dyDescent="0.3">
      <c r="B53" s="55">
        <f t="shared" si="5"/>
        <v>42</v>
      </c>
      <c r="C53" s="21" t="str">
        <f>'42'!A3</f>
        <v>Gestione dell'elettorato</v>
      </c>
      <c r="D53" s="4" t="str">
        <f>'42'!$F$2</f>
        <v>SI</v>
      </c>
      <c r="E53" s="4" t="str">
        <f>IF(D53="SI",IF('42'!$B$44="Presenti campi non compilati","Errore","OK"),"-")</f>
        <v>OK</v>
      </c>
      <c r="F53" s="53" t="str">
        <f>IF(D53="SI",IF('42'!$A$47&lt;&gt;"","SI","NO"),"-")</f>
        <v>SI</v>
      </c>
      <c r="G53" s="3" t="str">
        <f t="shared" si="6"/>
        <v>42 - Gestione dell'elettorato</v>
      </c>
      <c r="H53" s="47">
        <f>IF(AND(D53="SI",E53="OK"),'42'!$B$24,"Processo non sottoposto a mappatura e valutazione del rischio")</f>
        <v>2</v>
      </c>
      <c r="I53" s="47">
        <f>IF(AND(D53="SI",E53="OK"),'42'!$B$40,"")</f>
        <v>1</v>
      </c>
      <c r="J53" s="47">
        <f>IF(AND(D53="SI",E53="OK"),'42'!$B$44,"")</f>
        <v>2</v>
      </c>
      <c r="L53" s="3">
        <v>42</v>
      </c>
      <c r="M53" s="3" t="str">
        <f t="shared" si="7"/>
        <v>42</v>
      </c>
      <c r="O53" s="43">
        <f t="shared" si="8"/>
        <v>0</v>
      </c>
      <c r="P53" s="43" t="str">
        <f t="shared" si="9"/>
        <v>42 - Gestione dell'elettorato</v>
      </c>
      <c r="Q53" s="43">
        <f t="shared" si="10"/>
        <v>0</v>
      </c>
      <c r="R53" s="43">
        <f t="shared" si="11"/>
        <v>0</v>
      </c>
      <c r="S53" s="43">
        <f t="shared" si="12"/>
        <v>0</v>
      </c>
      <c r="T53" s="3">
        <v>42</v>
      </c>
      <c r="U53" t="str">
        <f>IF(AND(D53="SI",E53="OK",'42'!$A$47&lt;&gt;""),M53&amp;" - "&amp;C53,"")</f>
        <v>42 - Gestione dell'elettorato</v>
      </c>
      <c r="V53" s="3" t="str">
        <f>IF(AND(U53&lt;&gt;"",'42'!$A$47&lt;&gt;""),'42'!$A$47,"")</f>
        <v>La maggioranza degli atti dell'ufficio elettorale è totalmente vincolata e non può prevedere episodi corruttivi, che invece si possono concretizzare, anche in modo "pericoloso" nei procedimenti di predisposizione delle liste elettorali (autentiche di firma, certificazioni ecc.). In questi casi i dipendenti dell'ufficio elettorale, sia quelli a ciò destinati in via permanente che quelli in via straordinaria, dovranno essere controllati dai propri responsabili al fine di eseguire le loro prestazioni solo nell'ambito dell'ufficio elettorale e solo durante l'orario di ufficio.</v>
      </c>
    </row>
    <row r="54" spans="2:22" s="3" customFormat="1" ht="20.100000000000001" customHeight="1" thickBot="1" x14ac:dyDescent="0.3">
      <c r="B54" s="55">
        <f t="shared" si="5"/>
        <v>43</v>
      </c>
      <c r="C54" s="21" t="str">
        <f>'43'!A3</f>
        <v>Gestione degli alloggi pubblici</v>
      </c>
      <c r="D54" s="4" t="str">
        <f>'43'!$F$2</f>
        <v>NO</v>
      </c>
      <c r="E54" s="4" t="str">
        <f>IF(D54="SI",IF('43'!$B$44="Presenti campi non compilati","Errore","OK"),"-")</f>
        <v>-</v>
      </c>
      <c r="F54" s="53" t="str">
        <f>IF(D54="SI",IF('43'!$A$47&lt;&gt;"","SI","NO"),"-")</f>
        <v>-</v>
      </c>
      <c r="G54" s="3" t="str">
        <f t="shared" si="6"/>
        <v>43 - Gestione degli alloggi pubblici</v>
      </c>
      <c r="H54" s="47" t="str">
        <f>IF(AND(D54="SI",E54="OK"),'43'!$B$24,"Processo non sottoposto a mappatura e valutazione del rischio")</f>
        <v>Processo non sottoposto a mappatura e valutazione del rischio</v>
      </c>
      <c r="I54" s="47" t="str">
        <f>IF(AND(D54="SI",E54="OK"),'43'!$B$40,"")</f>
        <v/>
      </c>
      <c r="J54" s="47" t="str">
        <f>IF(AND(D54="SI",E54="OK"),'43'!$B$44,"")</f>
        <v/>
      </c>
      <c r="L54" s="3">
        <v>43</v>
      </c>
      <c r="M54" s="3" t="str">
        <f t="shared" si="7"/>
        <v>43</v>
      </c>
      <c r="O54" s="43">
        <f t="shared" si="8"/>
        <v>0</v>
      </c>
      <c r="P54" s="43">
        <f t="shared" si="9"/>
        <v>0</v>
      </c>
      <c r="Q54" s="43">
        <f t="shared" si="10"/>
        <v>0</v>
      </c>
      <c r="R54" s="43">
        <f t="shared" si="11"/>
        <v>0</v>
      </c>
      <c r="S54" s="43">
        <f t="shared" si="12"/>
        <v>0</v>
      </c>
      <c r="T54" s="3">
        <v>43</v>
      </c>
      <c r="U54" t="str">
        <f>IF(AND(D54="SI",E54="OK",'43'!$A$47&lt;&gt;""),M54&amp;" - "&amp;C54,"")</f>
        <v/>
      </c>
      <c r="V54" s="3" t="str">
        <f>IF(AND(U54&lt;&gt;"",'43'!$A$47&lt;&gt;""),'43'!$A$47,"")</f>
        <v/>
      </c>
    </row>
    <row r="55" spans="2:22" s="3" customFormat="1" ht="20.100000000000001" customHeight="1" thickBot="1" x14ac:dyDescent="0.3">
      <c r="B55" s="55">
        <f t="shared" si="5"/>
        <v>44</v>
      </c>
      <c r="C55" s="21" t="str">
        <f>'44'!A3</f>
        <v>Gestione del diritto allo studio</v>
      </c>
      <c r="D55" s="4" t="str">
        <f>'44'!$F$2</f>
        <v>SI</v>
      </c>
      <c r="E55" s="4" t="str">
        <f>IF(D55="SI",IF('44'!$B$44="Presenti campi non compilati","Errore","OK"),"-")</f>
        <v>OK</v>
      </c>
      <c r="F55" s="53" t="str">
        <f>IF(D55="SI",IF('44'!$A$47&lt;&gt;"","SI","NO"),"-")</f>
        <v>SI</v>
      </c>
      <c r="G55" s="3" t="str">
        <f t="shared" si="6"/>
        <v>44 - Gestione del diritto allo studio</v>
      </c>
      <c r="H55" s="47">
        <f>IF(AND(D55="SI",E55="OK"),'44'!$B$24,"Processo non sottoposto a mappatura e valutazione del rischio")</f>
        <v>2.6666666666666665</v>
      </c>
      <c r="I55" s="47">
        <f>IF(AND(D55="SI",E55="OK"),'44'!$B$40,"")</f>
        <v>1.25</v>
      </c>
      <c r="J55" s="47">
        <f>IF(AND(D55="SI",E55="OK"),'44'!$B$44,"")</f>
        <v>3.333333333333333</v>
      </c>
      <c r="L55" s="3">
        <v>44</v>
      </c>
      <c r="M55" s="3" t="str">
        <f t="shared" si="7"/>
        <v>44</v>
      </c>
      <c r="O55" s="43">
        <f t="shared" si="8"/>
        <v>0</v>
      </c>
      <c r="P55" s="43" t="str">
        <f t="shared" si="9"/>
        <v>44 - Gestione del diritto allo studio</v>
      </c>
      <c r="Q55" s="43">
        <f t="shared" si="10"/>
        <v>0</v>
      </c>
      <c r="R55" s="43">
        <f t="shared" si="11"/>
        <v>0</v>
      </c>
      <c r="S55" s="43">
        <f t="shared" si="12"/>
        <v>0</v>
      </c>
      <c r="T55" s="3">
        <v>44</v>
      </c>
      <c r="U55" t="str">
        <f>IF(AND(D55="SI",E55="OK",'44'!$A$47&lt;&gt;""),M55&amp;" - "&amp;C55,"")</f>
        <v>44 - Gestione del diritto allo studio</v>
      </c>
      <c r="V55" s="3" t="str">
        <f>IF(AND(U55&lt;&gt;"",'44'!$A$47&lt;&gt;""),'44'!$A$47,"")</f>
        <v>L'assegnazione dei libri di testo, gratuita o semigratuita, è assolutamente vincolata e non può essere oggetto di corruzione. Diverso invece il problema legato ai processi legati all'individuazione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v>
      </c>
    </row>
    <row r="56" spans="2:22" s="3" customFormat="1" ht="20.100000000000001" customHeight="1" thickBot="1" x14ac:dyDescent="0.3">
      <c r="B56" s="55">
        <f t="shared" si="5"/>
        <v>45</v>
      </c>
      <c r="C56" s="21" t="str">
        <f>'45'!A3</f>
        <v>Vigilanza sulla circolazione e la sosta</v>
      </c>
      <c r="D56" s="4" t="str">
        <f>'45'!$F$2</f>
        <v>SI</v>
      </c>
      <c r="E56" s="4" t="str">
        <f>IF(D56="SI",IF('45'!$B$44="Presenti campi non compilati","Errore","OK"),"-")</f>
        <v>OK</v>
      </c>
      <c r="F56" s="53" t="str">
        <f>IF(D56="SI",IF('45'!$A$47&lt;&gt;"","SI","NO"),"-")</f>
        <v>SI</v>
      </c>
      <c r="G56" s="3" t="str">
        <f t="shared" si="6"/>
        <v>45 - Vigilanza sulla circolazione e la sosta</v>
      </c>
      <c r="H56" s="47">
        <f>IF(AND(D56="SI",E56="OK"),'45'!$B$24,"Processo non sottoposto a mappatura e valutazione del rischio")</f>
        <v>1.6666666666666667</v>
      </c>
      <c r="I56" s="47">
        <f>IF(AND(D56="SI",E56="OK"),'45'!$B$40,"")</f>
        <v>1</v>
      </c>
      <c r="J56" s="47">
        <f>IF(AND(D56="SI",E56="OK"),'45'!$B$44,"")</f>
        <v>1.6666666666666667</v>
      </c>
      <c r="L56" s="3">
        <v>45</v>
      </c>
      <c r="M56" s="3" t="str">
        <f t="shared" si="7"/>
        <v>45</v>
      </c>
      <c r="O56" s="43">
        <f t="shared" si="8"/>
        <v>0</v>
      </c>
      <c r="P56" s="43" t="str">
        <f t="shared" si="9"/>
        <v>45 - Vigilanza sulla circolazione e la sosta</v>
      </c>
      <c r="Q56" s="43">
        <f t="shared" si="10"/>
        <v>0</v>
      </c>
      <c r="R56" s="43">
        <f t="shared" si="11"/>
        <v>0</v>
      </c>
      <c r="S56" s="43">
        <f t="shared" si="12"/>
        <v>0</v>
      </c>
      <c r="T56" s="3">
        <v>45</v>
      </c>
      <c r="U56" t="str">
        <f>IF(AND(D56="SI",E56="OK",'45'!$A$47&lt;&gt;""),M56&amp;" - "&amp;C56,"")</f>
        <v>45 - Vigilanza sulla circolazione e la sosta</v>
      </c>
      <c r="V56" s="3" t="str">
        <f>IF(AND(U56&lt;&gt;"",'45'!$A$47&lt;&gt;""),'45'!$A$47,"")</f>
        <v>Questo processo può essere assimilato a quello sulle sanzioni del CDS.</v>
      </c>
    </row>
    <row r="57" spans="2:22" s="3" customFormat="1" ht="20.100000000000001" customHeight="1" thickBot="1" x14ac:dyDescent="0.3">
      <c r="B57" s="55">
        <f t="shared" si="5"/>
        <v>46</v>
      </c>
      <c r="C57" s="21" t="str">
        <f>'46'!A3</f>
        <v>Autorizzazioni Idriche</v>
      </c>
      <c r="D57" s="4" t="str">
        <f>'46'!$F$2</f>
        <v>SI</v>
      </c>
      <c r="E57" s="4" t="str">
        <f>IF(D57="SI",IF('46'!$B$44="Presenti campi non compilati","Errore","OK"),"-")</f>
        <v>OK</v>
      </c>
      <c r="F57" s="53" t="str">
        <f>IF(D57="SI",IF('46'!$A$47&lt;&gt;"","SI","NO"),"-")</f>
        <v>SI</v>
      </c>
      <c r="G57" s="3" t="str">
        <f t="shared" si="6"/>
        <v>46 - Autorizzazioni Idriche</v>
      </c>
      <c r="H57" s="47">
        <f>IF(AND(D57="SI",E57="OK"),'46'!$B$24,"Processo non sottoposto a mappatura e valutazione del rischio")</f>
        <v>2.5</v>
      </c>
      <c r="I57" s="47">
        <f>IF(AND(D57="SI",E57="OK"),'46'!$B$40,"")</f>
        <v>1.25</v>
      </c>
      <c r="J57" s="47">
        <f>IF(AND(D57="SI",E57="OK"),'46'!$B$44,"")</f>
        <v>3.125</v>
      </c>
      <c r="L57" s="3">
        <v>46</v>
      </c>
      <c r="M57" s="3" t="str">
        <f t="shared" si="7"/>
        <v>46</v>
      </c>
      <c r="O57" s="43">
        <f t="shared" si="8"/>
        <v>0</v>
      </c>
      <c r="P57" s="43" t="str">
        <f t="shared" si="9"/>
        <v>46 - Autorizzazioni Idriche</v>
      </c>
      <c r="Q57" s="43">
        <f t="shared" si="10"/>
        <v>0</v>
      </c>
      <c r="R57" s="43">
        <f t="shared" si="11"/>
        <v>0</v>
      </c>
      <c r="S57" s="43">
        <f t="shared" si="12"/>
        <v>0</v>
      </c>
      <c r="T57" s="3">
        <v>46</v>
      </c>
      <c r="U57" t="str">
        <f>IF(AND(D57="SI",E57="OK",'46'!$A$47&lt;&gt;""),M57&amp;" - "&amp;C57,"")</f>
        <v>46 - Autorizzazioni Idriche</v>
      </c>
      <c r="V57" s="3" t="str">
        <f>IF(AND(U57&lt;&gt;"",'46'!$A$47&lt;&gt;""),'46'!$A$47,"")</f>
        <v>Mentre l'approvvigionamento idrico per usi domestici non risulta particolarmente problematico, ci possono essere dei profili di criticità nel campo dell'approvvigionamento idrico per usi agricoli ed industriali e per la gestione dei pozzi privati. La molteplicità di norme nazionali e regionali e l'oggettiva difficoltà dei controlli consigliano massima attenzione sui procedimenti di autorizzazione dei prelievi e degli scarichi.</v>
      </c>
    </row>
    <row r="58" spans="2:22" s="3" customFormat="1" ht="20.100000000000001" customHeight="1" thickBot="1" x14ac:dyDescent="0.3">
      <c r="B58" s="55">
        <f t="shared" si="5"/>
        <v>47</v>
      </c>
      <c r="C58" s="21" t="str">
        <f>'47'!A3</f>
        <v>Affidamenti in house</v>
      </c>
      <c r="D58" s="4" t="str">
        <f>'47'!$F$2</f>
        <v>SI</v>
      </c>
      <c r="E58" s="4" t="str">
        <f>IF(D58="SI",IF('47'!$B$44="Presenti campi non compilati","Errore","OK"),"-")</f>
        <v>OK</v>
      </c>
      <c r="F58" s="53" t="str">
        <f>IF(D58="SI",IF('47'!$A$47&lt;&gt;"","SI","NO"),"-")</f>
        <v>SI</v>
      </c>
      <c r="G58" s="3" t="str">
        <f t="shared" si="6"/>
        <v>47 - Affidamenti in house</v>
      </c>
      <c r="H58" s="47">
        <f>IF(AND(D58="SI",E58="OK"),'47'!$B$24,"Processo non sottoposto a mappatura e valutazione del rischio")</f>
        <v>3.1666666666666665</v>
      </c>
      <c r="I58" s="47">
        <f>IF(AND(D58="SI",E58="OK"),'47'!$B$40,"")</f>
        <v>1.5</v>
      </c>
      <c r="J58" s="47">
        <f>IF(AND(D58="SI",E58="OK"),'47'!$B$44,"")</f>
        <v>4.75</v>
      </c>
      <c r="L58" s="3">
        <v>47</v>
      </c>
      <c r="M58" s="3" t="str">
        <f t="shared" si="7"/>
        <v>47</v>
      </c>
      <c r="O58" s="43">
        <f t="shared" si="8"/>
        <v>0</v>
      </c>
      <c r="P58" s="43">
        <f t="shared" si="9"/>
        <v>0</v>
      </c>
      <c r="Q58" s="43" t="str">
        <f t="shared" si="10"/>
        <v>47 - Affidamenti in house</v>
      </c>
      <c r="R58" s="43">
        <f t="shared" si="11"/>
        <v>0</v>
      </c>
      <c r="S58" s="43">
        <f t="shared" si="12"/>
        <v>0</v>
      </c>
      <c r="T58" s="3">
        <v>47</v>
      </c>
      <c r="U58" t="str">
        <f>IF(AND(D58="SI",E58="OK",'47'!$A$47&lt;&gt;""),M58&amp;" - "&amp;C58,"")</f>
        <v>47 - Affidamenti in house</v>
      </c>
      <c r="V58" s="3" t="str">
        <f>IF(AND(U58&lt;&gt;"",'47'!$A$47&lt;&gt;""),'47'!$A$47,"")</f>
        <v>Al momento non ricorre la fattispecie. Nel caso di futuri affidamenti di gestioni di questo tipo, si consiglia di provvedere sempre sulla base di procedimenti ad evidenza pubblica e di spostare l'individuazione delle caratteristiche potenziali degli affidatari, in termini di economicità e funzionalità, dalla fase decisionale a quella di programmazione. In questo modo i responsabili dei servizi avranno poco margine per affidamenti discrezionali.</v>
      </c>
    </row>
    <row r="59" spans="2:22" ht="20.100000000000001" customHeight="1" thickBot="1" x14ac:dyDescent="0.3">
      <c r="B59" s="55">
        <f t="shared" si="5"/>
        <v>48</v>
      </c>
      <c r="C59" s="21" t="str">
        <f>'48'!A3</f>
        <v>Controlli sull'uso del territorio</v>
      </c>
      <c r="D59" s="4" t="str">
        <f>'48'!$F$2</f>
        <v>SI</v>
      </c>
      <c r="E59" s="4" t="str">
        <f>IF(D59="SI",IF('48'!$B$44="Presenti campi non compilati","Errore","OK"),"-")</f>
        <v>OK</v>
      </c>
      <c r="F59" s="53" t="str">
        <f>IF(D59="SI",IF('48'!$A$47&lt;&gt;"","SI","NO"),"-")</f>
        <v>SI</v>
      </c>
      <c r="G59" s="3" t="str">
        <f t="shared" si="6"/>
        <v>48 - Controlli sull'uso del territorio</v>
      </c>
      <c r="H59" s="47">
        <f>IF(AND(D59="SI",E59="OK"),'48'!$B$24,"Processo non sottoposto a mappatura e valutazione del rischio")</f>
        <v>3</v>
      </c>
      <c r="I59" s="47">
        <f>IF(AND(D59="SI",E59="OK"),'48'!$B$40,"")</f>
        <v>1.25</v>
      </c>
      <c r="J59" s="47">
        <f>IF(AND(D59="SI",E59="OK"),'48'!$B$44,"")</f>
        <v>3.75</v>
      </c>
      <c r="L59" s="3">
        <v>48</v>
      </c>
      <c r="M59" s="3" t="str">
        <f t="shared" si="7"/>
        <v>48</v>
      </c>
      <c r="O59" s="43">
        <f t="shared" si="8"/>
        <v>0</v>
      </c>
      <c r="P59" s="43" t="str">
        <f t="shared" si="9"/>
        <v>48 - Controlli sull'uso del territorio</v>
      </c>
      <c r="Q59" s="43">
        <f t="shared" si="10"/>
        <v>0</v>
      </c>
      <c r="R59" s="43">
        <f t="shared" si="11"/>
        <v>0</v>
      </c>
      <c r="S59" s="43">
        <f t="shared" si="12"/>
        <v>0</v>
      </c>
      <c r="T59" s="3">
        <v>48</v>
      </c>
      <c r="U59" t="str">
        <f>IF(AND(D59="SI",E59="OK",'48'!$A$47&lt;&gt;""),M59&amp;" - "&amp;C59,"")</f>
        <v>48 - Controlli sull'uso del territorio</v>
      </c>
      <c r="V59" s="3" t="str">
        <f>IF(AND(U59&lt;&gt;"",'48'!$A$47&lt;&gt;""),'48'!$A$47,"")</f>
        <v>Il controllo del territorio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v>
      </c>
    </row>
    <row r="60" spans="2:22" ht="20.100000000000001" customHeight="1" thickBot="1" x14ac:dyDescent="0.3">
      <c r="B60" s="55" t="str">
        <f t="shared" si="5"/>
        <v/>
      </c>
      <c r="C60" s="21" t="str">
        <f>'49'!$A$3</f>
        <v>Nuova scheda</v>
      </c>
      <c r="D60" s="4" t="str">
        <f>'49'!$F$2</f>
        <v>NO</v>
      </c>
      <c r="E60" s="4" t="str">
        <f>IF(D60="SI",IF('49'!$B$44="Presenti campi non compilati","Errore","OK"),"-")</f>
        <v>-</v>
      </c>
      <c r="F60" s="53" t="str">
        <f>IF(D60="SI",IF('49'!$A$47&lt;&gt;"","SI","NO"),"-")</f>
        <v>-</v>
      </c>
      <c r="G60" s="3" t="str">
        <f t="shared" si="6"/>
        <v/>
      </c>
      <c r="H60" s="47" t="str">
        <f>IF(AND(D60="SI",E60="OK"),'49'!$B$24,"Processo non sottoposto a mappatura e valutazione del rischio")</f>
        <v>Processo non sottoposto a mappatura e valutazione del rischio</v>
      </c>
      <c r="I60" s="47" t="str">
        <f>IF(AND(D60="SI",E60="OK"),'49'!$B$40,"")</f>
        <v/>
      </c>
      <c r="J60" s="47" t="str">
        <f>IF(AND(D60="SI",E60="OK"),'49'!$B$44,"")</f>
        <v/>
      </c>
      <c r="L60" s="3">
        <v>49</v>
      </c>
      <c r="M60" s="3" t="str">
        <f t="shared" si="7"/>
        <v>49</v>
      </c>
      <c r="O60" s="43">
        <f t="shared" si="8"/>
        <v>0</v>
      </c>
      <c r="P60" s="43">
        <f t="shared" si="9"/>
        <v>0</v>
      </c>
      <c r="Q60" s="43">
        <f t="shared" si="10"/>
        <v>0</v>
      </c>
      <c r="R60" s="43">
        <f t="shared" si="11"/>
        <v>0</v>
      </c>
      <c r="S60" s="43">
        <f t="shared" si="12"/>
        <v>0</v>
      </c>
      <c r="T60" s="3">
        <v>49</v>
      </c>
      <c r="U60" t="str">
        <f>IF(AND(D60="SI",E60="OK",'49'!$A$47&lt;&gt;""),M60&amp;" - "&amp;C60,"")</f>
        <v/>
      </c>
      <c r="V60" s="3" t="str">
        <f>IF(AND(U60&lt;&gt;"",'49'!$A$47&lt;&gt;""),'49'!$A$47,"")</f>
        <v/>
      </c>
    </row>
    <row r="61" spans="2:22" ht="20.100000000000001" customHeight="1" thickBot="1" x14ac:dyDescent="0.3">
      <c r="B61" s="55" t="str">
        <f t="shared" si="5"/>
        <v/>
      </c>
      <c r="C61" s="21" t="str">
        <f>'50'!$A$3</f>
        <v>Nuova scheda</v>
      </c>
      <c r="D61" s="4" t="str">
        <f>'50'!$F$2</f>
        <v>NO</v>
      </c>
      <c r="E61" s="4" t="str">
        <f>IF(D61="SI",IF('50'!$B$44="Presenti campi non compilati","Errore","OK"),"-")</f>
        <v>-</v>
      </c>
      <c r="F61" s="53" t="str">
        <f>IF(D61="SI",IF('50'!$A$47&lt;&gt;"","SI","NO"),"-")</f>
        <v>-</v>
      </c>
      <c r="G61" s="3" t="str">
        <f t="shared" si="6"/>
        <v/>
      </c>
      <c r="H61" s="47" t="str">
        <f>IF(AND(D61="SI",E61="OK"),'50'!$B$24,"Processo non sottoposto a mappatura e valutazione del rischio")</f>
        <v>Processo non sottoposto a mappatura e valutazione del rischio</v>
      </c>
      <c r="I61" s="47" t="str">
        <f>IF(AND(D61="SI",E61="OK"),'50'!$B$40,"")</f>
        <v/>
      </c>
      <c r="J61" s="47" t="str">
        <f>IF(AND(D61="SI",E61="OK"),'50'!$B$44,"")</f>
        <v/>
      </c>
      <c r="L61" s="3">
        <v>50</v>
      </c>
      <c r="M61" s="3" t="str">
        <f t="shared" si="7"/>
        <v>50</v>
      </c>
      <c r="O61" s="43">
        <f t="shared" si="8"/>
        <v>0</v>
      </c>
      <c r="P61" s="43">
        <f t="shared" si="9"/>
        <v>0</v>
      </c>
      <c r="Q61" s="43">
        <f t="shared" si="10"/>
        <v>0</v>
      </c>
      <c r="R61" s="43">
        <f t="shared" si="11"/>
        <v>0</v>
      </c>
      <c r="S61" s="43">
        <f t="shared" si="12"/>
        <v>0</v>
      </c>
      <c r="T61" s="3">
        <v>50</v>
      </c>
      <c r="U61" t="str">
        <f>IF(AND(D61="SI",E61="OK",'50'!$A$47&lt;&gt;""),M61&amp;" - "&amp;C61,"")</f>
        <v/>
      </c>
      <c r="V61" s="3" t="str">
        <f>IF(AND(U61&lt;&gt;"",'50'!$A$47&lt;&gt;""),'50'!$A$47,"")</f>
        <v/>
      </c>
    </row>
    <row r="62" spans="2:22" ht="20.100000000000001" customHeight="1" thickBot="1" x14ac:dyDescent="0.3">
      <c r="B62" s="55" t="str">
        <f t="shared" si="5"/>
        <v/>
      </c>
      <c r="C62" s="21" t="str">
        <f>'51'!$A$3</f>
        <v>Nuova scheda</v>
      </c>
      <c r="D62" s="4" t="str">
        <f>'51'!$F$2</f>
        <v>NO</v>
      </c>
      <c r="E62" s="4" t="str">
        <f>IF(D62="SI",IF('51'!$B$44="Presenti campi non compilati","Errore","OK"),"-")</f>
        <v>-</v>
      </c>
      <c r="F62" s="53" t="str">
        <f>IF(D62="SI",IF('51'!$A$47&lt;&gt;"","SI","NO"),"-")</f>
        <v>-</v>
      </c>
      <c r="G62" s="3" t="str">
        <f t="shared" si="6"/>
        <v/>
      </c>
      <c r="H62" s="47" t="str">
        <f>IF(AND(D62="SI",E62="OK"),'51'!$B$24,"Processo non sottoposto a mappatura e valutazione del rischio")</f>
        <v>Processo non sottoposto a mappatura e valutazione del rischio</v>
      </c>
      <c r="I62" s="47" t="str">
        <f>IF(AND(D62="SI",E62="OK"),'51'!$B$40,"")</f>
        <v/>
      </c>
      <c r="J62" s="47" t="str">
        <f>IF(AND(D62="SI",E62="OK"),'51'!$B$44,"")</f>
        <v/>
      </c>
      <c r="L62" s="3">
        <v>51</v>
      </c>
      <c r="M62" s="3" t="str">
        <f t="shared" si="7"/>
        <v>51</v>
      </c>
      <c r="O62" s="43">
        <f t="shared" si="8"/>
        <v>0</v>
      </c>
      <c r="P62" s="43">
        <f t="shared" si="9"/>
        <v>0</v>
      </c>
      <c r="Q62" s="43">
        <f t="shared" si="10"/>
        <v>0</v>
      </c>
      <c r="R62" s="43">
        <f t="shared" si="11"/>
        <v>0</v>
      </c>
      <c r="S62" s="43">
        <f t="shared" si="12"/>
        <v>0</v>
      </c>
      <c r="T62" s="3">
        <v>51</v>
      </c>
      <c r="U62" t="str">
        <f>IF(AND(D62="SI",E62="OK",'51'!$A$47&lt;&gt;""),M62&amp;" - "&amp;C62,"")</f>
        <v/>
      </c>
      <c r="V62" s="3" t="str">
        <f>IF(AND(U62&lt;&gt;"",'51'!$A$47&lt;&gt;""),'51'!$A$47,"")</f>
        <v/>
      </c>
    </row>
    <row r="63" spans="2:22" ht="20.100000000000001" customHeight="1" thickBot="1" x14ac:dyDescent="0.3">
      <c r="B63" s="55" t="str">
        <f t="shared" si="5"/>
        <v/>
      </c>
      <c r="C63" s="21" t="str">
        <f>'52'!$A$3</f>
        <v>Nuova scheda</v>
      </c>
      <c r="D63" s="4" t="str">
        <f>'52'!$F$2</f>
        <v>NO</v>
      </c>
      <c r="E63" s="4" t="str">
        <f>IF(D63="SI",IF('52'!$B$44="Presenti campi non compilati","Errore","OK"),"-")</f>
        <v>-</v>
      </c>
      <c r="F63" s="53" t="str">
        <f>IF(D63="SI",IF('52'!$A$47&lt;&gt;"","SI","NO"),"-")</f>
        <v>-</v>
      </c>
      <c r="G63" s="3" t="str">
        <f t="shared" si="6"/>
        <v/>
      </c>
      <c r="H63" s="47" t="str">
        <f>IF(AND(D63="SI",E63="OK"),'52'!$B$24,"Processo non sottoposto a mappatura e valutazione del rischio")</f>
        <v>Processo non sottoposto a mappatura e valutazione del rischio</v>
      </c>
      <c r="I63" s="47" t="str">
        <f>IF(AND(D63="SI",E63="OK"),'52'!$B$40,"")</f>
        <v/>
      </c>
      <c r="J63" s="47" t="str">
        <f>IF(AND(D63="SI",E63="OK"),'52'!$B$44,"")</f>
        <v/>
      </c>
      <c r="L63" s="3">
        <v>52</v>
      </c>
      <c r="M63" s="3" t="str">
        <f t="shared" si="7"/>
        <v>52</v>
      </c>
      <c r="O63" s="43">
        <f t="shared" si="8"/>
        <v>0</v>
      </c>
      <c r="P63" s="43">
        <f t="shared" si="9"/>
        <v>0</v>
      </c>
      <c r="Q63" s="43">
        <f t="shared" si="10"/>
        <v>0</v>
      </c>
      <c r="R63" s="43">
        <f t="shared" si="11"/>
        <v>0</v>
      </c>
      <c r="S63" s="43">
        <f t="shared" si="12"/>
        <v>0</v>
      </c>
      <c r="T63" s="3">
        <v>52</v>
      </c>
      <c r="U63" t="str">
        <f>IF(AND(D63="SI",E63="OK",'52'!$A$47&lt;&gt;""),M63&amp;" - "&amp;C63,"")</f>
        <v/>
      </c>
      <c r="V63" s="3" t="str">
        <f>IF(AND(U63&lt;&gt;"",'52'!$A$47&lt;&gt;""),'52'!$A$47,"")</f>
        <v/>
      </c>
    </row>
    <row r="64" spans="2:22" ht="20.100000000000001" customHeight="1" thickBot="1" x14ac:dyDescent="0.3">
      <c r="B64" s="55" t="str">
        <f t="shared" si="5"/>
        <v/>
      </c>
      <c r="C64" s="21" t="str">
        <f>'53'!$A$3</f>
        <v>Nuova scheda</v>
      </c>
      <c r="D64" s="4" t="str">
        <f>'53'!$F$2</f>
        <v>NO</v>
      </c>
      <c r="E64" s="4" t="str">
        <f>IF(D64="SI",IF('53'!$B$44="Presenti campi non compilati","Errore","OK"),"-")</f>
        <v>-</v>
      </c>
      <c r="F64" s="53" t="str">
        <f>IF(D64="SI",IF('53'!$A$47&lt;&gt;"","SI","NO"),"-")</f>
        <v>-</v>
      </c>
      <c r="G64" s="3" t="str">
        <f t="shared" si="6"/>
        <v/>
      </c>
      <c r="H64" s="47" t="str">
        <f>IF(AND(D64="SI",E64="OK"),'53'!$B$24,"Processo non sottoposto a mappatura e valutazione del rischio")</f>
        <v>Processo non sottoposto a mappatura e valutazione del rischio</v>
      </c>
      <c r="I64" s="47" t="str">
        <f>IF(AND(D64="SI",E64="OK"),'53'!$B$40,"")</f>
        <v/>
      </c>
      <c r="J64" s="47" t="str">
        <f>IF(AND(D64="SI",E64="OK"),'53'!$B$44,"")</f>
        <v/>
      </c>
      <c r="L64" s="3">
        <v>53</v>
      </c>
      <c r="M64" s="3" t="str">
        <f t="shared" si="7"/>
        <v>53</v>
      </c>
      <c r="O64" s="43">
        <f t="shared" si="8"/>
        <v>0</v>
      </c>
      <c r="P64" s="43">
        <f t="shared" si="9"/>
        <v>0</v>
      </c>
      <c r="Q64" s="43">
        <f t="shared" si="10"/>
        <v>0</v>
      </c>
      <c r="R64" s="43">
        <f t="shared" si="11"/>
        <v>0</v>
      </c>
      <c r="S64" s="43">
        <f t="shared" si="12"/>
        <v>0</v>
      </c>
      <c r="T64" s="3">
        <v>53</v>
      </c>
      <c r="U64" t="str">
        <f>IF(AND(D64="SI",E64="OK",'53'!$A$47&lt;&gt;""),M64&amp;" - "&amp;C64,"")</f>
        <v/>
      </c>
      <c r="V64" s="3" t="str">
        <f>IF(AND(U64&lt;&gt;"",'53'!$A$47&lt;&gt;""),'53'!$A$47,"")</f>
        <v/>
      </c>
    </row>
    <row r="65" spans="8:10" x14ac:dyDescent="0.25">
      <c r="H65" s="45"/>
      <c r="I65" s="45"/>
      <c r="J65" s="45"/>
    </row>
    <row r="66" spans="8:10" x14ac:dyDescent="0.25">
      <c r="H66" s="45"/>
      <c r="I66" s="45"/>
      <c r="J66" s="45"/>
    </row>
    <row r="67" spans="8:10" x14ac:dyDescent="0.25">
      <c r="H67" s="45"/>
      <c r="I67" s="45"/>
      <c r="J67" s="45"/>
    </row>
    <row r="68" spans="8:10" x14ac:dyDescent="0.25">
      <c r="H68" s="45"/>
      <c r="I68" s="45"/>
      <c r="J68" s="45"/>
    </row>
    <row r="69" spans="8:10" x14ac:dyDescent="0.25">
      <c r="H69" s="45"/>
      <c r="I69" s="45"/>
      <c r="J69" s="45"/>
    </row>
    <row r="70" spans="8:10" x14ac:dyDescent="0.25">
      <c r="H70" s="45"/>
      <c r="I70" s="45"/>
      <c r="J70" s="45"/>
    </row>
    <row r="71" spans="8:10" x14ac:dyDescent="0.25">
      <c r="H71" s="45"/>
      <c r="I71" s="45"/>
      <c r="J71" s="45"/>
    </row>
    <row r="72" spans="8:10" x14ac:dyDescent="0.25">
      <c r="H72" s="45"/>
      <c r="I72" s="45"/>
      <c r="J72" s="45"/>
    </row>
    <row r="73" spans="8:10" x14ac:dyDescent="0.25">
      <c r="H73" s="45"/>
      <c r="I73" s="45"/>
      <c r="J73" s="45"/>
    </row>
    <row r="74" spans="8:10" x14ac:dyDescent="0.25">
      <c r="H74" s="45"/>
      <c r="I74" s="45"/>
      <c r="J74" s="45"/>
    </row>
    <row r="75" spans="8:10" x14ac:dyDescent="0.25">
      <c r="H75" s="45"/>
      <c r="I75" s="45"/>
      <c r="J75" s="45"/>
    </row>
    <row r="76" spans="8:10" x14ac:dyDescent="0.25">
      <c r="H76" s="45"/>
      <c r="I76" s="45"/>
      <c r="J76" s="45"/>
    </row>
    <row r="77" spans="8:10" x14ac:dyDescent="0.25">
      <c r="H77" s="45"/>
      <c r="I77" s="45"/>
      <c r="J77" s="45"/>
    </row>
    <row r="78" spans="8:10" x14ac:dyDescent="0.25">
      <c r="H78" s="45"/>
      <c r="I78" s="45"/>
      <c r="J78" s="45"/>
    </row>
    <row r="79" spans="8:10" x14ac:dyDescent="0.25">
      <c r="H79" s="45"/>
      <c r="I79" s="45"/>
      <c r="J79" s="45"/>
    </row>
    <row r="80" spans="8:10" x14ac:dyDescent="0.25">
      <c r="H80" s="45"/>
      <c r="I80" s="45"/>
      <c r="J80" s="45"/>
    </row>
    <row r="81" spans="8:10" x14ac:dyDescent="0.25">
      <c r="H81" s="45"/>
      <c r="I81" s="45"/>
      <c r="J81" s="45"/>
    </row>
    <row r="82" spans="8:10" x14ac:dyDescent="0.25">
      <c r="H82" s="45"/>
      <c r="I82" s="45"/>
      <c r="J82" s="45"/>
    </row>
    <row r="83" spans="8:10" x14ac:dyDescent="0.25">
      <c r="H83" s="45"/>
      <c r="I83" s="45"/>
      <c r="J83" s="45"/>
    </row>
    <row r="84" spans="8:10" x14ac:dyDescent="0.25">
      <c r="H84" s="45"/>
      <c r="I84" s="45"/>
      <c r="J84" s="45"/>
    </row>
    <row r="85" spans="8:10" x14ac:dyDescent="0.25">
      <c r="H85" s="45"/>
      <c r="I85" s="45"/>
      <c r="J85" s="45"/>
    </row>
    <row r="86" spans="8:10" x14ac:dyDescent="0.25">
      <c r="H86" s="45"/>
      <c r="I86" s="45"/>
      <c r="J86" s="45"/>
    </row>
    <row r="87" spans="8:10" x14ac:dyDescent="0.25">
      <c r="H87" s="45"/>
      <c r="I87" s="45"/>
      <c r="J87" s="45"/>
    </row>
    <row r="88" spans="8:10" x14ac:dyDescent="0.25">
      <c r="H88" s="45"/>
      <c r="I88" s="45"/>
      <c r="J88" s="45"/>
    </row>
    <row r="89" spans="8:10" x14ac:dyDescent="0.25">
      <c r="H89" s="45"/>
      <c r="I89" s="45"/>
      <c r="J89" s="45"/>
    </row>
    <row r="90" spans="8:10" x14ac:dyDescent="0.25">
      <c r="H90" s="45"/>
      <c r="I90" s="45"/>
      <c r="J90" s="45"/>
    </row>
    <row r="91" spans="8:10" x14ac:dyDescent="0.25">
      <c r="H91" s="45"/>
      <c r="I91" s="45"/>
      <c r="J91" s="45"/>
    </row>
    <row r="92" spans="8:10" x14ac:dyDescent="0.25">
      <c r="H92" s="45"/>
      <c r="I92" s="45"/>
      <c r="J92" s="45"/>
    </row>
    <row r="93" spans="8:10" x14ac:dyDescent="0.25">
      <c r="H93" s="45"/>
      <c r="I93" s="45"/>
      <c r="J93" s="45"/>
    </row>
    <row r="94" spans="8:10" x14ac:dyDescent="0.25">
      <c r="H94" s="45"/>
      <c r="I94" s="45"/>
      <c r="J94" s="45"/>
    </row>
    <row r="95" spans="8:10" x14ac:dyDescent="0.25">
      <c r="H95" s="45"/>
      <c r="I95" s="45"/>
      <c r="J95" s="45"/>
    </row>
    <row r="96" spans="8:10" x14ac:dyDescent="0.25">
      <c r="H96" s="45"/>
      <c r="I96" s="45"/>
      <c r="J96" s="45"/>
    </row>
    <row r="97" spans="8:10" x14ac:dyDescent="0.25">
      <c r="H97" s="45"/>
      <c r="I97" s="45"/>
      <c r="J97" s="45"/>
    </row>
    <row r="98" spans="8:10" x14ac:dyDescent="0.25">
      <c r="H98" s="45"/>
      <c r="I98" s="45"/>
      <c r="J98" s="45"/>
    </row>
    <row r="99" spans="8:10" x14ac:dyDescent="0.25">
      <c r="H99" s="45"/>
      <c r="I99" s="45"/>
      <c r="J99" s="45"/>
    </row>
    <row r="100" spans="8:10" x14ac:dyDescent="0.25">
      <c r="H100" s="45"/>
      <c r="I100" s="45"/>
      <c r="J100" s="45"/>
    </row>
    <row r="101" spans="8:10" x14ac:dyDescent="0.25">
      <c r="H101" s="45"/>
      <c r="I101" s="45"/>
      <c r="J101" s="45"/>
    </row>
    <row r="102" spans="8:10" x14ac:dyDescent="0.25">
      <c r="H102" s="45"/>
      <c r="I102" s="45"/>
      <c r="J102" s="45"/>
    </row>
  </sheetData>
  <sheetProtection password="B9B0" sheet="1" objects="1" scenarios="1" pivotTables="0"/>
  <mergeCells count="5">
    <mergeCell ref="B2:D2"/>
    <mergeCell ref="B5:D5"/>
    <mergeCell ref="B6:D6"/>
    <mergeCell ref="B8:D8"/>
    <mergeCell ref="B4:D4"/>
  </mergeCells>
  <hyperlinks>
    <hyperlink ref="C12" location="'1'!A1" display="Concorso per l'assunzione di personale " xr:uid="{00000000-0004-0000-0000-000000000000}"/>
    <hyperlink ref="C13" location="'2'!A1" display="Concorso per la progressione in carriera del personale " xr:uid="{00000000-0004-0000-0000-000001000000}"/>
    <hyperlink ref="C14" location="'3'!A1" display="Selezione per l'affidamento di un incarico professionale " xr:uid="{00000000-0004-0000-0000-000002000000}"/>
    <hyperlink ref="C15" location="'4'!A1" display="Affidamento mediante procedura aperta (o ristretta) di lavori, servizi, forniture" xr:uid="{00000000-0004-0000-0000-000003000000}"/>
    <hyperlink ref="C16" location="'5'!A1" display="Affidamento diretto di lavori, servizi o forniture" xr:uid="{00000000-0004-0000-0000-000004000000}"/>
    <hyperlink ref="C17" location="'6'!A1" display="Permesso di costruire " xr:uid="{00000000-0004-0000-0000-000005000000}"/>
    <hyperlink ref="C18" location="'7'!A1" display="Permesso di costruire in aree assoggettate ad autorizzazione paesaggistica" xr:uid="{00000000-0004-0000-0000-000006000000}"/>
    <hyperlink ref="C19" location="'8'!A1" display="Concessione di sovvenzioni, contributi, sussidi, ecc. " xr:uid="{00000000-0004-0000-0000-000007000000}"/>
    <hyperlink ref="C20" location="'9'!A1" display="Provvedimenti di pianificazione urbanistica generale" xr:uid="{00000000-0004-0000-0000-000008000000}"/>
    <hyperlink ref="C21" location="'10'!A1" display="Provvedimenti di pianificazione urbanistica attuativa" xr:uid="{00000000-0004-0000-0000-000009000000}"/>
    <hyperlink ref="C22" location="'11'!A1" display="Levata dei protesti " xr:uid="{00000000-0004-0000-0000-00000A000000}"/>
    <hyperlink ref="C23" location="'12'!A1" display="Gestione delle sanzioni per violazione del CDS" xr:uid="{00000000-0004-0000-0000-00000B000000}"/>
    <hyperlink ref="C24" location="'13'!A1" display="Gestione ordinaria delle entrate " xr:uid="{00000000-0004-0000-0000-00000C000000}"/>
    <hyperlink ref="C25" location="'14'!A1" display="Gestione ordinaria delle spese di bilancio " xr:uid="{00000000-0004-0000-0000-00000D000000}"/>
    <hyperlink ref="C26" location="'15'!A1" display="Accertamenti e verifiche dei tributi locali" xr:uid="{00000000-0004-0000-0000-00000E000000}"/>
    <hyperlink ref="C27" location="'16'!A1" display="Accertamenti con adesione dei tributi locali" xr:uid="{00000000-0004-0000-0000-00000F000000}"/>
    <hyperlink ref="C28" location="'17'!A1" display="Accertamenti e controlli sugli abusi edilizi" xr:uid="{00000000-0004-0000-0000-000010000000}"/>
    <hyperlink ref="C29" location="'18'!A1" display="Incentivi economici al personale (produttività e retribuzioni di risultato)" xr:uid="{00000000-0004-0000-0000-000011000000}"/>
    <hyperlink ref="C30" location="'19'!A1" display="Autorizzazione all’occupazione del suolo pubblico" xr:uid="{00000000-0004-0000-0000-000012000000}"/>
    <hyperlink ref="C31" location="'20'!A1" display="Autorizzazioni ex artt. 68 e 69 del TULPS (spettacoli, intrattenimenti, ecc.)" xr:uid="{00000000-0004-0000-0000-000013000000}"/>
    <hyperlink ref="C32" location="'21'!A1" display="Permesso di costruire convenzionato " xr:uid="{00000000-0004-0000-0000-000014000000}"/>
    <hyperlink ref="C33" location="'22'!A1" display="Pratiche anagrafiche " xr:uid="{00000000-0004-0000-0000-000015000000}"/>
    <hyperlink ref="C34" location="'23'!A1" display="Documenti di identità" xr:uid="{00000000-0004-0000-0000-000016000000}"/>
    <hyperlink ref="C35" location="'24'!A1" display="Servizi per minori e famiglie" xr:uid="{00000000-0004-0000-0000-000017000000}"/>
    <hyperlink ref="C36" location="'25'!A1" display="Servizi assistenziali e socio-sanitari per anziani" xr:uid="{00000000-0004-0000-0000-000018000000}"/>
    <hyperlink ref="C37" location="'26'!A1" display="Servizi per disabili" xr:uid="{00000000-0004-0000-0000-000019000000}"/>
    <hyperlink ref="C38" location="'27'!A1" display="Servizi per adulti in difficoltà" xr:uid="{00000000-0004-0000-0000-00001A000000}"/>
    <hyperlink ref="C39" location="'28'!A1" display="Servizi di integrazione dei cittadini stranieri" xr:uid="{00000000-0004-0000-0000-00001B000000}"/>
    <hyperlink ref="C40" location="'29'!A1" display="Raccolta e smaltimento rifiuti" xr:uid="{00000000-0004-0000-0000-00001C000000}"/>
    <hyperlink ref="C41" location="'30'!A1" display="Gestione del protocollo " xr:uid="{00000000-0004-0000-0000-00001D000000}"/>
    <hyperlink ref="C42" location="'31'!A1" display="Gestione dell'archivio " xr:uid="{00000000-0004-0000-0000-00001E000000}"/>
    <hyperlink ref="C43" location="'32'!A1" display="Gestione delle sepolture e dei loculi" xr:uid="{00000000-0004-0000-0000-00001F000000}"/>
    <hyperlink ref="C44" location="'33'!A1" display="Gestione delle tombe di famiglia" xr:uid="{00000000-0004-0000-0000-000020000000}"/>
    <hyperlink ref="C45" location="'34'!A1" display="Organizzazione eventi" xr:uid="{00000000-0004-0000-0000-000021000000}"/>
    <hyperlink ref="C46" location="'35'!A1" display="Rilascio di patrocini" xr:uid="{00000000-0004-0000-0000-000022000000}"/>
    <hyperlink ref="C47" location="'36'!A1" display="Gare ad evidenza pubblica di vendita di beni" xr:uid="{00000000-0004-0000-0000-000023000000}"/>
    <hyperlink ref="C48" location="'37'!A1" display="Funzionamento degli organi collegiali " xr:uid="{00000000-0004-0000-0000-000024000000}"/>
    <hyperlink ref="C49" location="'38'!A1" display="Formazione di determinazioni, ordinanze, decreti ed altri atti amministrativi" xr:uid="{00000000-0004-0000-0000-000025000000}"/>
    <hyperlink ref="C50" location="'39'!A1" display="Designazione dei rappresentanti dell'ente presso enti, società, fondazioni" xr:uid="{00000000-0004-0000-0000-000026000000}"/>
    <hyperlink ref="C51" location="'40'!A1" display="Gestione dei procedimenti di segnalazione e reclamo" xr:uid="{00000000-0004-0000-0000-000027000000}"/>
    <hyperlink ref="C52" location="'41'!A1" display="Gestione della leva" xr:uid="{00000000-0004-0000-0000-000028000000}"/>
    <hyperlink ref="C53" location="'42'!A1" display="Gestione dell'elettorato" xr:uid="{00000000-0004-0000-0000-000029000000}"/>
    <hyperlink ref="C54" location="'43'!A1" display="Gestione degli alloggi pubblici" xr:uid="{00000000-0004-0000-0000-00002A000000}"/>
    <hyperlink ref="C55" location="'44'!A1" display="Gestione del diritto allo studio" xr:uid="{00000000-0004-0000-0000-00002B000000}"/>
    <hyperlink ref="C56" location="'45'!A1" display="Vigilanza sulla circolazione e la sosta" xr:uid="{00000000-0004-0000-0000-00002C000000}"/>
    <hyperlink ref="C57" location="'46'!A1" display="Gestione del reticolo idrico minore " xr:uid="{00000000-0004-0000-0000-00002D000000}"/>
    <hyperlink ref="C58" location="'47'!A1" display="Affidamenti in house" xr:uid="{00000000-0004-0000-0000-00002E000000}"/>
    <hyperlink ref="C59" location="'48'!A1" display="Controlli sull'uso del territorio" xr:uid="{00000000-0004-0000-0000-00002F000000}"/>
    <hyperlink ref="C60" location="'49'!A1" display="'49'!A1" xr:uid="{00000000-0004-0000-0000-000030000000}"/>
    <hyperlink ref="C61:C64" location="'49'!A1" display="'49'!A1" xr:uid="{00000000-0004-0000-0000-000031000000}"/>
    <hyperlink ref="F6" location="'Prospetto Finale'!A1" display="Vai al prospetto finale" xr:uid="{00000000-0004-0000-0000-000032000000}"/>
    <hyperlink ref="F8" location="'Misure riduzione del rischio'!A1" display="Vai alle Misure riduzione rischio" xr:uid="{00000000-0004-0000-0000-000033000000}"/>
  </hyperlinks>
  <pageMargins left="0.70866141732283472" right="0.70866141732283472" top="0.74803149606299213" bottom="0.74803149606299213" header="0.31496062992125984" footer="0.31496062992125984"/>
  <pageSetup paperSize="9" scale="5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68"/>
  <sheetViews>
    <sheetView topLeftCell="A40" zoomScaleNormal="100" zoomScaleSheetLayoutView="100" workbookViewId="0">
      <selection activeCell="B29" sqref="B2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Schede'!B18,"non utilizzata")</f>
        <v>7</v>
      </c>
      <c r="D2" s="99" t="s">
        <v>80</v>
      </c>
      <c r="E2" s="100"/>
      <c r="F2" s="64" t="s">
        <v>36</v>
      </c>
      <c r="H2" t="s">
        <v>36</v>
      </c>
    </row>
    <row r="3" spans="1:8" ht="45" customHeight="1" thickBot="1" x14ac:dyDescent="0.3">
      <c r="A3" s="106" t="s">
        <v>6</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46</v>
      </c>
      <c r="G7" s="8" t="s">
        <v>45</v>
      </c>
      <c r="H7">
        <v>2</v>
      </c>
    </row>
    <row r="8" spans="1:8" ht="30" customHeight="1" thickBot="1" x14ac:dyDescent="0.3">
      <c r="A8" s="23" t="s">
        <v>49</v>
      </c>
      <c r="B8" s="22">
        <f>VLOOKUP(B7,G5:H10,2,FALSE)</f>
        <v>3</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97" t="s">
        <v>59</v>
      </c>
      <c r="B15" s="98"/>
      <c r="G15" s="7" t="s">
        <v>53</v>
      </c>
      <c r="H15">
        <v>5</v>
      </c>
    </row>
    <row r="16" spans="1:8" ht="39" customHeight="1" x14ac:dyDescent="0.25">
      <c r="A16" s="28" t="s">
        <v>60</v>
      </c>
      <c r="B16" s="62" t="s">
        <v>63</v>
      </c>
    </row>
    <row r="17" spans="1:8" ht="30" customHeight="1" thickBot="1" x14ac:dyDescent="0.3">
      <c r="A17" s="15" t="s">
        <v>49</v>
      </c>
      <c r="B17" s="30">
        <f>VLOOKUP(B16,G22:H25,2,FALSE)</f>
        <v>5</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103</v>
      </c>
      <c r="G29" s="11" t="s">
        <v>66</v>
      </c>
      <c r="H29">
        <v>5</v>
      </c>
    </row>
    <row r="30" spans="1:8" ht="30" customHeight="1" thickBot="1" x14ac:dyDescent="0.3">
      <c r="A30" s="15" t="s">
        <v>49</v>
      </c>
      <c r="B30" s="30">
        <f>VLOOKUP(B29,G38:H43,2,FALSE)</f>
        <v>2</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4.5</v>
      </c>
    </row>
    <row r="45" spans="1:8" ht="30" customHeight="1" thickBot="1" x14ac:dyDescent="0.3">
      <c r="A45" s="34"/>
      <c r="B45" s="35"/>
    </row>
    <row r="46" spans="1:8" ht="30" customHeight="1" thickBot="1" x14ac:dyDescent="0.3">
      <c r="A46" s="104" t="s">
        <v>119</v>
      </c>
      <c r="B46" s="112"/>
    </row>
    <row r="47" spans="1:8" ht="63.95" customHeight="1" thickBot="1" x14ac:dyDescent="0.3">
      <c r="A47" s="110" t="s">
        <v>205</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0900-000000000000}">
      <formula1>$G$13:$G$15</formula1>
    </dataValidation>
    <dataValidation type="list" allowBlank="1" showInputMessage="1" showErrorMessage="1" promptTitle="Criterio" prompt="Selezionare una delle possibili opzioni dal menu a tendina" sqref="B13" xr:uid="{00000000-0002-0000-0900-000001000000}">
      <formula1>$G$17:$G$20</formula1>
    </dataValidation>
    <dataValidation type="list" allowBlank="1" showInputMessage="1" showErrorMessage="1" promptTitle="Criterio" prompt="Selezionare una delle possibili opzioni dal menu a tendina" sqref="B7" xr:uid="{00000000-0002-0000-0900-000002000000}">
      <formula1>$G$5:$G$10</formula1>
    </dataValidation>
    <dataValidation type="list" allowBlank="1" showInputMessage="1" showErrorMessage="1" promptTitle="Criterio" prompt="Selezionare una delle possibili opzioni dal menu a tendina" sqref="B16" xr:uid="{00000000-0002-0000-0900-000003000000}">
      <formula1>$G$22:$G$25</formula1>
    </dataValidation>
    <dataValidation type="list" allowBlank="1" showInputMessage="1" showErrorMessage="1" promptTitle="Criterio" prompt="Selezionare una delle possibili opzioni dal menu a tendina" sqref="B19" xr:uid="{00000000-0002-0000-0900-000004000000}">
      <formula1>$G$27:$G$29</formula1>
    </dataValidation>
    <dataValidation type="list" allowBlank="1" showInputMessage="1" showErrorMessage="1" promptTitle="Criterio" prompt="Selezionare una delle possibili opzioni dal menu a tendina" sqref="B22" xr:uid="{00000000-0002-0000-0900-000005000000}">
      <formula1>$G$31:$G$36</formula1>
    </dataValidation>
    <dataValidation type="list" allowBlank="1" showInputMessage="1" showErrorMessage="1" promptTitle="Seleziona" prompt="Selezionare una delle possibili opzioni dal menu a tendina" sqref="F2" xr:uid="{00000000-0002-0000-0900-000006000000}">
      <formula1>$H$2:$H$3</formula1>
    </dataValidation>
    <dataValidation type="list" allowBlank="1" showInputMessage="1" showErrorMessage="1" promptTitle="Impatto" prompt="Selezionare una delle possibili opzioni dal menu a tendina" sqref="B29" xr:uid="{00000000-0002-0000-0900-000007000000}">
      <formula1>$G$38:$G$43</formula1>
    </dataValidation>
    <dataValidation type="list" allowBlank="1" showInputMessage="1" showErrorMessage="1" promptTitle="Impatto" prompt="Selezionare una delle possibili opzioni dal menu a tendina" sqref="B32" xr:uid="{00000000-0002-0000-0900-000008000000}">
      <formula1>$G$27:$G$29</formula1>
    </dataValidation>
    <dataValidation type="list" allowBlank="1" showInputMessage="1" showErrorMessage="1" promptTitle="Impatto" prompt="Selezionare una delle possibili opzioni dal menu a tendina" sqref="B35" xr:uid="{00000000-0002-0000-0900-000009000000}">
      <formula1>$G$48:$G$54</formula1>
    </dataValidation>
    <dataValidation type="list" allowBlank="1" showInputMessage="1" showErrorMessage="1" promptTitle="Impatto" prompt="Selezionare una delle possibili opzioni dal menu a tendina" sqref="B38" xr:uid="{00000000-0002-0000-0900-00000A000000}">
      <formula1>$G$56:$G$61</formula1>
    </dataValidation>
  </dataValidations>
  <hyperlinks>
    <hyperlink ref="D4:F4" location="'Indice Schede'!A1" display="Torna all'indice" xr:uid="{00000000-0004-0000-0900-000000000000}"/>
  </hyperlinks>
  <pageMargins left="0.7" right="0.7" top="0.75" bottom="0.75" header="0.3" footer="0.3"/>
  <pageSetup paperSize="9" scale="68" fitToHeight="0" orientation="portrait" r:id="rId1"/>
  <rowBreaks count="1" manualBreakCount="1">
    <brk id="26" max="1" man="1"/>
  </rowBreaks>
  <colBreaks count="1" manualBreakCount="1">
    <brk id="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68"/>
  <sheetViews>
    <sheetView topLeftCell="A10" zoomScaleNormal="100" zoomScaleSheetLayoutView="100" workbookViewId="0">
      <selection activeCell="A3" sqref="A3:B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Schede'!B19,"non utilizzata")</f>
        <v>8</v>
      </c>
      <c r="D2" s="99" t="s">
        <v>80</v>
      </c>
      <c r="E2" s="100"/>
      <c r="F2" s="64" t="s">
        <v>36</v>
      </c>
      <c r="H2" t="s">
        <v>36</v>
      </c>
    </row>
    <row r="3" spans="1:8" ht="45" customHeight="1" thickBot="1" x14ac:dyDescent="0.3">
      <c r="A3" s="106" t="s">
        <v>121</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47</v>
      </c>
      <c r="G7" s="8" t="s">
        <v>45</v>
      </c>
      <c r="H7">
        <v>2</v>
      </c>
    </row>
    <row r="8" spans="1:8" ht="30" customHeight="1" thickBot="1" x14ac:dyDescent="0.3">
      <c r="A8" s="23" t="s">
        <v>49</v>
      </c>
      <c r="B8" s="22">
        <f>VLOOKUP(B7,G5:H10,2,FALSE)</f>
        <v>4</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62</v>
      </c>
    </row>
    <row r="17" spans="1:8" ht="30" customHeight="1" thickBot="1" x14ac:dyDescent="0.3">
      <c r="A17" s="15" t="s">
        <v>49</v>
      </c>
      <c r="B17" s="30">
        <f>VLOOKUP(B16,G22:H25,2,FALSE)</f>
        <v>3</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92</v>
      </c>
      <c r="G35" s="11" t="s">
        <v>72</v>
      </c>
      <c r="H35">
        <v>4</v>
      </c>
    </row>
    <row r="36" spans="1:8" ht="30" customHeight="1" thickBot="1" x14ac:dyDescent="0.3">
      <c r="A36" s="15" t="s">
        <v>49</v>
      </c>
      <c r="B36" s="30">
        <f>VLOOKUP(B35,G48:H54,2,FALSE)</f>
        <v>1</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04" t="s">
        <v>119</v>
      </c>
      <c r="B46" s="112"/>
    </row>
    <row r="47" spans="1:8" ht="80.25" customHeight="1" thickBot="1" x14ac:dyDescent="0.3">
      <c r="A47" s="110" t="s">
        <v>224</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xr:uid="{00000000-0002-0000-0A00-000000000000}">
      <formula1>$G$56:$G$61</formula1>
    </dataValidation>
    <dataValidation type="list" allowBlank="1" showInputMessage="1" showErrorMessage="1" promptTitle="Impatto" prompt="Selezionare una delle possibili opzioni dal menu a tendina" sqref="B35" xr:uid="{00000000-0002-0000-0A00-000001000000}">
      <formula1>$G$48:$G$54</formula1>
    </dataValidation>
    <dataValidation type="list" allowBlank="1" showInputMessage="1" showErrorMessage="1" promptTitle="Impatto" prompt="Selezionare una delle possibili opzioni dal menu a tendina" sqref="B32" xr:uid="{00000000-0002-0000-0A00-000002000000}">
      <formula1>$G$27:$G$29</formula1>
    </dataValidation>
    <dataValidation type="list" allowBlank="1" showInputMessage="1" showErrorMessage="1" promptTitle="Impatto" prompt="Selezionare una delle possibili opzioni dal menu a tendina" sqref="B29" xr:uid="{00000000-0002-0000-0A00-000003000000}">
      <formula1>$G$38:$G$43</formula1>
    </dataValidation>
    <dataValidation type="list" allowBlank="1" showInputMessage="1" showErrorMessage="1" promptTitle="Seleziona" prompt="Selezionare una delle possibili opzioni dal menu a tendina" sqref="F2" xr:uid="{00000000-0002-0000-0A00-000004000000}">
      <formula1>$H$2:$H$3</formula1>
    </dataValidation>
    <dataValidation type="list" allowBlank="1" showInputMessage="1" showErrorMessage="1" promptTitle="Criterio" prompt="Selezionare una delle possibili opzioni dal menu a tendina" sqref="B22" xr:uid="{00000000-0002-0000-0A00-000005000000}">
      <formula1>$G$31:$G$36</formula1>
    </dataValidation>
    <dataValidation type="list" allowBlank="1" showInputMessage="1" showErrorMessage="1" promptTitle="Criterio" prompt="Selezionare una delle possibili opzioni dal menu a tendina" sqref="B19" xr:uid="{00000000-0002-0000-0A00-000006000000}">
      <formula1>$G$27:$G$29</formula1>
    </dataValidation>
    <dataValidation type="list" allowBlank="1" showInputMessage="1" showErrorMessage="1" promptTitle="Criterio" prompt="Selezionare una delle possibili opzioni dal menu a tendina" sqref="B16" xr:uid="{00000000-0002-0000-0A00-000007000000}">
      <formula1>$G$22:$G$25</formula1>
    </dataValidation>
    <dataValidation type="list" allowBlank="1" showInputMessage="1" showErrorMessage="1" promptTitle="Criterio" prompt="Selezionare una delle possibili opzioni dal menu a tendina" sqref="B7" xr:uid="{00000000-0002-0000-0A00-000008000000}">
      <formula1>$G$5:$G$10</formula1>
    </dataValidation>
    <dataValidation type="list" allowBlank="1" showInputMessage="1" showErrorMessage="1" promptTitle="Criterio" prompt="Selezionare una delle possibili opzioni dal menu a tendina" sqref="B13" xr:uid="{00000000-0002-0000-0A00-000009000000}">
      <formula1>$G$17:$G$20</formula1>
    </dataValidation>
    <dataValidation type="list" allowBlank="1" showInputMessage="1" showErrorMessage="1" promptTitle="Criterio" prompt="Selezionare una delle possibili opzioni dal menu a tendina" sqref="B10" xr:uid="{00000000-0002-0000-0A00-00000A000000}">
      <formula1>$G$13:$G$15</formula1>
    </dataValidation>
  </dataValidations>
  <hyperlinks>
    <hyperlink ref="D4:F4" location="'Indice Schede'!A1" display="Torna all'indice" xr:uid="{00000000-0004-0000-0A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68"/>
  <sheetViews>
    <sheetView topLeftCell="A40" zoomScaleNormal="100" zoomScaleSheetLayoutView="100" workbookViewId="0">
      <selection activeCell="J9" sqref="J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Schede'!B20,"non utilizzata")</f>
        <v>9</v>
      </c>
      <c r="D2" s="99" t="s">
        <v>80</v>
      </c>
      <c r="E2" s="100"/>
      <c r="F2" s="64" t="s">
        <v>36</v>
      </c>
      <c r="H2" t="s">
        <v>36</v>
      </c>
    </row>
    <row r="3" spans="1:8" ht="45" customHeight="1" thickBot="1" x14ac:dyDescent="0.3">
      <c r="A3" s="106" t="s">
        <v>7</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48</v>
      </c>
      <c r="G7" s="8" t="s">
        <v>45</v>
      </c>
      <c r="H7">
        <v>2</v>
      </c>
    </row>
    <row r="8" spans="1:8" ht="30" customHeight="1" thickBot="1" x14ac:dyDescent="0.3">
      <c r="A8" s="23" t="s">
        <v>49</v>
      </c>
      <c r="B8" s="22">
        <f>VLOOKUP(B7,G5:H10,2,FALSE)</f>
        <v>5</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97" t="s">
        <v>59</v>
      </c>
      <c r="B15" s="98"/>
      <c r="G15" s="7" t="s">
        <v>53</v>
      </c>
      <c r="H15">
        <v>5</v>
      </c>
    </row>
    <row r="16" spans="1:8" ht="39" customHeight="1" x14ac:dyDescent="0.25">
      <c r="A16" s="28" t="s">
        <v>60</v>
      </c>
      <c r="B16" s="62" t="s">
        <v>63</v>
      </c>
    </row>
    <row r="17" spans="1:8" ht="30" customHeight="1" thickBot="1" x14ac:dyDescent="0.3">
      <c r="A17" s="15" t="s">
        <v>49</v>
      </c>
      <c r="B17" s="30">
        <f>VLOOKUP(B16,G22:H25,2,FALSE)</f>
        <v>5</v>
      </c>
      <c r="G17" s="7" t="s">
        <v>77</v>
      </c>
      <c r="H17" t="s">
        <v>76</v>
      </c>
    </row>
    <row r="18" spans="1:8" ht="30" customHeight="1" thickBot="1" x14ac:dyDescent="0.3">
      <c r="A18" s="97" t="s">
        <v>64</v>
      </c>
      <c r="B18" s="98"/>
      <c r="G18" s="11" t="s">
        <v>56</v>
      </c>
      <c r="H18">
        <v>1</v>
      </c>
    </row>
    <row r="19" spans="1:8" ht="30" customHeight="1" thickBot="1" x14ac:dyDescent="0.3">
      <c r="A19" s="29" t="s">
        <v>78</v>
      </c>
      <c r="B19" s="62" t="s">
        <v>66</v>
      </c>
      <c r="G19" s="11" t="s">
        <v>57</v>
      </c>
      <c r="H19">
        <v>3</v>
      </c>
    </row>
    <row r="20" spans="1:8" ht="30" customHeight="1" thickBot="1" x14ac:dyDescent="0.3">
      <c r="A20" s="15" t="s">
        <v>49</v>
      </c>
      <c r="B20" s="30">
        <f>VLOOKUP(B19,G27:H29,2,FALSE)</f>
        <v>5</v>
      </c>
      <c r="G20" s="11" t="s">
        <v>58</v>
      </c>
      <c r="H20">
        <v>5</v>
      </c>
    </row>
    <row r="21" spans="1:8" ht="30" customHeight="1" x14ac:dyDescent="0.25">
      <c r="A21" s="97" t="s">
        <v>67</v>
      </c>
      <c r="B21" s="98"/>
    </row>
    <row r="22" spans="1:8" ht="30" customHeight="1" thickBot="1" x14ac:dyDescent="0.3">
      <c r="A22" s="29" t="s">
        <v>68</v>
      </c>
      <c r="B22" s="62"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4</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103</v>
      </c>
      <c r="G29" s="11" t="s">
        <v>66</v>
      </c>
      <c r="H29">
        <v>5</v>
      </c>
    </row>
    <row r="30" spans="1:8" ht="30" customHeight="1" thickBot="1" x14ac:dyDescent="0.3">
      <c r="A30" s="15" t="s">
        <v>49</v>
      </c>
      <c r="B30" s="30">
        <f>VLOOKUP(B29,G38:H43,2,FALSE)</f>
        <v>2</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92</v>
      </c>
      <c r="G35" s="11" t="s">
        <v>72</v>
      </c>
      <c r="H35">
        <v>4</v>
      </c>
    </row>
    <row r="36" spans="1:8" ht="30" customHeight="1" thickBot="1" x14ac:dyDescent="0.3">
      <c r="A36" s="15" t="s">
        <v>49</v>
      </c>
      <c r="B36" s="30">
        <f>VLOOKUP(B35,G48:H54,2,FALSE)</f>
        <v>1</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1.75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7</v>
      </c>
    </row>
    <row r="45" spans="1:8" ht="30" customHeight="1" thickBot="1" x14ac:dyDescent="0.3">
      <c r="A45" s="34"/>
      <c r="B45" s="35"/>
    </row>
    <row r="46" spans="1:8" ht="30" customHeight="1" thickBot="1" x14ac:dyDescent="0.3">
      <c r="A46" s="104" t="s">
        <v>119</v>
      </c>
      <c r="B46" s="112"/>
    </row>
    <row r="47" spans="1:8" ht="69" customHeight="1" thickBot="1" x14ac:dyDescent="0.3">
      <c r="A47" s="110" t="s">
        <v>206</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0B00-000000000000}">
      <formula1>$G$13:$G$15</formula1>
    </dataValidation>
    <dataValidation type="list" allowBlank="1" showInputMessage="1" showErrorMessage="1" promptTitle="Criterio" prompt="Selezionare una delle possibili opzioni dal menu a tendina" sqref="B13" xr:uid="{00000000-0002-0000-0B00-000001000000}">
      <formula1>$G$17:$G$20</formula1>
    </dataValidation>
    <dataValidation type="list" allowBlank="1" showInputMessage="1" showErrorMessage="1" promptTitle="Criterio" prompt="Selezionare una delle possibili opzioni dal menu a tendina" sqref="B7" xr:uid="{00000000-0002-0000-0B00-000002000000}">
      <formula1>$G$5:$G$10</formula1>
    </dataValidation>
    <dataValidation type="list" allowBlank="1" showInputMessage="1" showErrorMessage="1" promptTitle="Criterio" prompt="Selezionare una delle possibili opzioni dal menu a tendina" sqref="B16" xr:uid="{00000000-0002-0000-0B00-000003000000}">
      <formula1>$G$22:$G$25</formula1>
    </dataValidation>
    <dataValidation type="list" allowBlank="1" showInputMessage="1" showErrorMessage="1" promptTitle="Criterio" prompt="Selezionare una delle possibili opzioni dal menu a tendina" sqref="B19" xr:uid="{00000000-0002-0000-0B00-000004000000}">
      <formula1>$G$27:$G$29</formula1>
    </dataValidation>
    <dataValidation type="list" allowBlank="1" showInputMessage="1" showErrorMessage="1" promptTitle="Criterio" prompt="Selezionare una delle possibili opzioni dal menu a tendina" sqref="B22" xr:uid="{00000000-0002-0000-0B00-000005000000}">
      <formula1>$G$31:$G$36</formula1>
    </dataValidation>
    <dataValidation type="list" allowBlank="1" showInputMessage="1" showErrorMessage="1" promptTitle="Seleziona" prompt="Selezionare una delle possibili opzioni dal menu a tendina" sqref="F2" xr:uid="{00000000-0002-0000-0B00-000006000000}">
      <formula1>$H$2:$H$3</formula1>
    </dataValidation>
    <dataValidation type="list" allowBlank="1" showInputMessage="1" showErrorMessage="1" promptTitle="Impatto" prompt="Selezionare una delle possibili opzioni dal menu a tendina" sqref="B29" xr:uid="{00000000-0002-0000-0B00-000007000000}">
      <formula1>$G$38:$G$43</formula1>
    </dataValidation>
    <dataValidation type="list" allowBlank="1" showInputMessage="1" showErrorMessage="1" promptTitle="Impatto" prompt="Selezionare una delle possibili opzioni dal menu a tendina" sqref="B32" xr:uid="{00000000-0002-0000-0B00-000008000000}">
      <formula1>$G$27:$G$29</formula1>
    </dataValidation>
    <dataValidation type="list" allowBlank="1" showInputMessage="1" showErrorMessage="1" promptTitle="Impatto" prompt="Selezionare una delle possibili opzioni dal menu a tendina" sqref="B35" xr:uid="{00000000-0002-0000-0B00-000009000000}">
      <formula1>$G$48:$G$54</formula1>
    </dataValidation>
    <dataValidation type="list" allowBlank="1" showInputMessage="1" showErrorMessage="1" promptTitle="Impatto" prompt="Selezionare una delle possibili opzioni dal menu a tendina" sqref="B38" xr:uid="{00000000-0002-0000-0B00-00000A000000}">
      <formula1>$G$56:$G$61</formula1>
    </dataValidation>
  </dataValidations>
  <hyperlinks>
    <hyperlink ref="D4:F4" location="'Indice Schede'!A1" display="Torna all'indice" xr:uid="{00000000-0004-0000-0B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68"/>
  <sheetViews>
    <sheetView topLeftCell="A37"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Schede'!B21,"non utilizzata")</f>
        <v>10</v>
      </c>
      <c r="D2" s="99" t="s">
        <v>80</v>
      </c>
      <c r="E2" s="100"/>
      <c r="F2" s="64" t="s">
        <v>36</v>
      </c>
      <c r="H2" t="s">
        <v>36</v>
      </c>
    </row>
    <row r="3" spans="1:8" ht="45" customHeight="1" thickBot="1" x14ac:dyDescent="0.3">
      <c r="A3" s="106" t="s">
        <v>8</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47</v>
      </c>
      <c r="G7" s="8" t="s">
        <v>45</v>
      </c>
      <c r="H7">
        <v>2</v>
      </c>
    </row>
    <row r="8" spans="1:8" ht="30" customHeight="1" thickBot="1" x14ac:dyDescent="0.3">
      <c r="A8" s="23" t="s">
        <v>49</v>
      </c>
      <c r="B8" s="22">
        <f>VLOOKUP(B7,G5:H10,2,FALSE)</f>
        <v>4</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97" t="s">
        <v>59</v>
      </c>
      <c r="B15" s="98"/>
      <c r="G15" s="7" t="s">
        <v>53</v>
      </c>
      <c r="H15">
        <v>5</v>
      </c>
    </row>
    <row r="16" spans="1:8" ht="39" customHeight="1" x14ac:dyDescent="0.25">
      <c r="A16" s="28" t="s">
        <v>60</v>
      </c>
      <c r="B16" s="62" t="s">
        <v>63</v>
      </c>
    </row>
    <row r="17" spans="1:8" ht="30" customHeight="1" thickBot="1" x14ac:dyDescent="0.3">
      <c r="A17" s="15" t="s">
        <v>49</v>
      </c>
      <c r="B17" s="30">
        <f>VLOOKUP(B16,G22:H25,2,FALSE)</f>
        <v>5</v>
      </c>
      <c r="G17" s="7" t="s">
        <v>77</v>
      </c>
      <c r="H17" t="s">
        <v>76</v>
      </c>
    </row>
    <row r="18" spans="1:8" ht="30" customHeight="1" thickBot="1" x14ac:dyDescent="0.3">
      <c r="A18" s="97" t="s">
        <v>64</v>
      </c>
      <c r="B18" s="98"/>
      <c r="G18" s="11" t="s">
        <v>56</v>
      </c>
      <c r="H18">
        <v>1</v>
      </c>
    </row>
    <row r="19" spans="1:8" ht="30" customHeight="1" thickBot="1" x14ac:dyDescent="0.3">
      <c r="A19" s="29" t="s">
        <v>78</v>
      </c>
      <c r="B19" s="62" t="s">
        <v>66</v>
      </c>
      <c r="G19" s="11" t="s">
        <v>57</v>
      </c>
      <c r="H19">
        <v>3</v>
      </c>
    </row>
    <row r="20" spans="1:8" ht="30" customHeight="1" thickBot="1" x14ac:dyDescent="0.3">
      <c r="A20" s="15" t="s">
        <v>49</v>
      </c>
      <c r="B20" s="30">
        <f>VLOOKUP(B19,G27:H29,2,FALSE)</f>
        <v>5</v>
      </c>
      <c r="G20" s="11" t="s">
        <v>58</v>
      </c>
      <c r="H20">
        <v>5</v>
      </c>
    </row>
    <row r="21" spans="1:8" ht="30" customHeight="1" x14ac:dyDescent="0.25">
      <c r="A21" s="97" t="s">
        <v>67</v>
      </c>
      <c r="B21" s="98"/>
    </row>
    <row r="22" spans="1:8" ht="30" customHeight="1" thickBot="1" x14ac:dyDescent="0.3">
      <c r="A22" s="29" t="s">
        <v>68</v>
      </c>
      <c r="B22" s="62"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103</v>
      </c>
      <c r="G29" s="11" t="s">
        <v>66</v>
      </c>
      <c r="H29">
        <v>5</v>
      </c>
    </row>
    <row r="30" spans="1:8" ht="30" customHeight="1" thickBot="1" x14ac:dyDescent="0.3">
      <c r="A30" s="15" t="s">
        <v>49</v>
      </c>
      <c r="B30" s="30">
        <f>VLOOKUP(B29,G38:H43,2,FALSE)</f>
        <v>2</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92</v>
      </c>
      <c r="G35" s="11" t="s">
        <v>72</v>
      </c>
      <c r="H35">
        <v>4</v>
      </c>
    </row>
    <row r="36" spans="1:8" ht="30" customHeight="1" thickBot="1" x14ac:dyDescent="0.3">
      <c r="A36" s="15" t="s">
        <v>49</v>
      </c>
      <c r="B36" s="30">
        <f>VLOOKUP(B35,G48:H54,2,FALSE)</f>
        <v>1</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1.75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6.7083333333333339</v>
      </c>
    </row>
    <row r="45" spans="1:8" ht="30" customHeight="1" thickBot="1" x14ac:dyDescent="0.3">
      <c r="A45" s="34"/>
      <c r="B45" s="35"/>
    </row>
    <row r="46" spans="1:8" ht="30" customHeight="1" thickBot="1" x14ac:dyDescent="0.3">
      <c r="A46" s="104" t="s">
        <v>119</v>
      </c>
      <c r="B46" s="112"/>
    </row>
    <row r="47" spans="1:8" ht="68.25" customHeight="1" thickBot="1" x14ac:dyDescent="0.3">
      <c r="A47" s="110" t="s">
        <v>206</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xr:uid="{00000000-0002-0000-0C00-000000000000}">
      <formula1>$G$56:$G$61</formula1>
    </dataValidation>
    <dataValidation type="list" allowBlank="1" showInputMessage="1" showErrorMessage="1" promptTitle="Impatto" prompt="Selezionare una delle possibili opzioni dal menu a tendina" sqref="B35" xr:uid="{00000000-0002-0000-0C00-000001000000}">
      <formula1>$G$48:$G$54</formula1>
    </dataValidation>
    <dataValidation type="list" allowBlank="1" showInputMessage="1" showErrorMessage="1" promptTitle="Impatto" prompt="Selezionare una delle possibili opzioni dal menu a tendina" sqref="B32" xr:uid="{00000000-0002-0000-0C00-000002000000}">
      <formula1>$G$27:$G$29</formula1>
    </dataValidation>
    <dataValidation type="list" allowBlank="1" showInputMessage="1" showErrorMessage="1" promptTitle="Impatto" prompt="Selezionare una delle possibili opzioni dal menu a tendina" sqref="B29" xr:uid="{00000000-0002-0000-0C00-000003000000}">
      <formula1>$G$38:$G$43</formula1>
    </dataValidation>
    <dataValidation type="list" allowBlank="1" showInputMessage="1" showErrorMessage="1" promptTitle="Seleziona" prompt="Selezionare una delle possibili opzioni dal menu a tendina" sqref="F2" xr:uid="{00000000-0002-0000-0C00-000004000000}">
      <formula1>$H$2:$H$3</formula1>
    </dataValidation>
    <dataValidation type="list" allowBlank="1" showInputMessage="1" showErrorMessage="1" promptTitle="Criterio" prompt="Selezionare una delle possibili opzioni dal menu a tendina" sqref="B22" xr:uid="{00000000-0002-0000-0C00-000005000000}">
      <formula1>$G$31:$G$36</formula1>
    </dataValidation>
    <dataValidation type="list" allowBlank="1" showInputMessage="1" showErrorMessage="1" promptTitle="Criterio" prompt="Selezionare una delle possibili opzioni dal menu a tendina" sqref="B19" xr:uid="{00000000-0002-0000-0C00-000006000000}">
      <formula1>$G$27:$G$29</formula1>
    </dataValidation>
    <dataValidation type="list" allowBlank="1" showInputMessage="1" showErrorMessage="1" promptTitle="Criterio" prompt="Selezionare una delle possibili opzioni dal menu a tendina" sqref="B16" xr:uid="{00000000-0002-0000-0C00-000007000000}">
      <formula1>$G$22:$G$25</formula1>
    </dataValidation>
    <dataValidation type="list" allowBlank="1" showInputMessage="1" showErrorMessage="1" promptTitle="Criterio" prompt="Selezionare una delle possibili opzioni dal menu a tendina" sqref="B7" xr:uid="{00000000-0002-0000-0C00-000008000000}">
      <formula1>$G$5:$G$10</formula1>
    </dataValidation>
    <dataValidation type="list" allowBlank="1" showInputMessage="1" showErrorMessage="1" promptTitle="Criterio" prompt="Selezionare una delle possibili opzioni dal menu a tendina" sqref="B13" xr:uid="{00000000-0002-0000-0C00-000009000000}">
      <formula1>$G$17:$G$20</formula1>
    </dataValidation>
    <dataValidation type="list" allowBlank="1" showInputMessage="1" showErrorMessage="1" promptTitle="Criterio" prompt="Selezionare una delle possibili opzioni dal menu a tendina" sqref="B10" xr:uid="{00000000-0002-0000-0C00-00000A000000}">
      <formula1>$G$13:$G$15</formula1>
    </dataValidation>
  </dataValidations>
  <hyperlinks>
    <hyperlink ref="D4:F4" location="'Indice Schede'!A1" display="Torna all'indice" xr:uid="{00000000-0004-0000-0C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68"/>
  <sheetViews>
    <sheetView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Schede'!B22,"non utilizzata")</f>
        <v>11</v>
      </c>
      <c r="D2" s="99" t="s">
        <v>80</v>
      </c>
      <c r="E2" s="100"/>
      <c r="F2" s="64" t="s">
        <v>36</v>
      </c>
      <c r="H2" t="s">
        <v>36</v>
      </c>
    </row>
    <row r="3" spans="1:8" ht="45" customHeight="1" thickBot="1" x14ac:dyDescent="0.3">
      <c r="A3" s="106" t="s">
        <v>9</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44</v>
      </c>
      <c r="G7" s="8" t="s">
        <v>45</v>
      </c>
      <c r="H7">
        <v>2</v>
      </c>
    </row>
    <row r="8" spans="1:8" ht="30" customHeight="1" thickBot="1" x14ac:dyDescent="0.3">
      <c r="A8" s="23" t="s">
        <v>49</v>
      </c>
      <c r="B8" s="22">
        <f>VLOOKUP(B7,G5:H10,2,FALSE)</f>
        <v>1</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62</v>
      </c>
    </row>
    <row r="17" spans="1:8" ht="30" customHeight="1" thickBot="1" x14ac:dyDescent="0.3">
      <c r="A17" s="15" t="s">
        <v>49</v>
      </c>
      <c r="B17" s="30">
        <f>VLOOKUP(B16,G22:H25,2,FALSE)</f>
        <v>3</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3.5</v>
      </c>
    </row>
    <row r="45" spans="1:8" ht="30" customHeight="1" thickBot="1" x14ac:dyDescent="0.3">
      <c r="A45" s="34"/>
      <c r="B45" s="35"/>
    </row>
    <row r="46" spans="1:8" ht="30" customHeight="1" thickBot="1" x14ac:dyDescent="0.3">
      <c r="A46" s="104" t="s">
        <v>119</v>
      </c>
      <c r="B46" s="112"/>
    </row>
    <row r="47" spans="1:8" ht="34.5" customHeight="1" thickBot="1" x14ac:dyDescent="0.3">
      <c r="A47" s="110" t="s">
        <v>207</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0D00-000000000000}">
      <formula1>$G$13:$G$15</formula1>
    </dataValidation>
    <dataValidation type="list" allowBlank="1" showInputMessage="1" showErrorMessage="1" promptTitle="Criterio" prompt="Selezionare una delle possibili opzioni dal menu a tendina" sqref="B13" xr:uid="{00000000-0002-0000-0D00-000001000000}">
      <formula1>$G$17:$G$20</formula1>
    </dataValidation>
    <dataValidation type="list" allowBlank="1" showInputMessage="1" showErrorMessage="1" promptTitle="Criterio" prompt="Selezionare una delle possibili opzioni dal menu a tendina" sqref="B7" xr:uid="{00000000-0002-0000-0D00-000002000000}">
      <formula1>$G$5:$G$10</formula1>
    </dataValidation>
    <dataValidation type="list" allowBlank="1" showInputMessage="1" showErrorMessage="1" promptTitle="Criterio" prompt="Selezionare una delle possibili opzioni dal menu a tendina" sqref="B16" xr:uid="{00000000-0002-0000-0D00-000003000000}">
      <formula1>$G$22:$G$25</formula1>
    </dataValidation>
    <dataValidation type="list" allowBlank="1" showInputMessage="1" showErrorMessage="1" promptTitle="Criterio" prompt="Selezionare una delle possibili opzioni dal menu a tendina" sqref="B19" xr:uid="{00000000-0002-0000-0D00-000004000000}">
      <formula1>$G$27:$G$29</formula1>
    </dataValidation>
    <dataValidation type="list" allowBlank="1" showInputMessage="1" showErrorMessage="1" promptTitle="Criterio" prompt="Selezionare una delle possibili opzioni dal menu a tendina" sqref="B22" xr:uid="{00000000-0002-0000-0D00-000005000000}">
      <formula1>$G$31:$G$36</formula1>
    </dataValidation>
    <dataValidation type="list" allowBlank="1" showInputMessage="1" showErrorMessage="1" promptTitle="Seleziona" prompt="Selezionare una delle possibili opzioni dal menu a tendina" sqref="F2" xr:uid="{00000000-0002-0000-0D00-000006000000}">
      <formula1>$H$2:$H$3</formula1>
    </dataValidation>
    <dataValidation type="list" allowBlank="1" showInputMessage="1" showErrorMessage="1" promptTitle="Impatto" prompt="Selezionare una delle possibili opzioni dal menu a tendina" sqref="B29" xr:uid="{00000000-0002-0000-0D00-000007000000}">
      <formula1>$G$38:$G$43</formula1>
    </dataValidation>
    <dataValidation type="list" allowBlank="1" showInputMessage="1" showErrorMessage="1" promptTitle="Impatto" prompt="Selezionare una delle possibili opzioni dal menu a tendina" sqref="B32" xr:uid="{00000000-0002-0000-0D00-000008000000}">
      <formula1>$G$27:$G$29</formula1>
    </dataValidation>
    <dataValidation type="list" allowBlank="1" showInputMessage="1" showErrorMessage="1" promptTitle="Impatto" prompt="Selezionare una delle possibili opzioni dal menu a tendina" sqref="B35" xr:uid="{00000000-0002-0000-0D00-000009000000}">
      <formula1>$G$48:$G$54</formula1>
    </dataValidation>
    <dataValidation type="list" allowBlank="1" showInputMessage="1" showErrorMessage="1" promptTitle="Impatto" prompt="Selezionare una delle possibili opzioni dal menu a tendina" sqref="B38" xr:uid="{00000000-0002-0000-0D00-00000A000000}">
      <formula1>$G$56:$G$61</formula1>
    </dataValidation>
  </dataValidations>
  <hyperlinks>
    <hyperlink ref="D4:F4" location="'Indice Schede'!A1" display="Torna all'indice" xr:uid="{00000000-0004-0000-0D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68"/>
  <sheetViews>
    <sheetView topLeftCell="A40"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Schede'!B23,"non utilizzata")</f>
        <v>12</v>
      </c>
      <c r="D2" s="99" t="s">
        <v>80</v>
      </c>
      <c r="E2" s="100"/>
      <c r="F2" s="64" t="s">
        <v>36</v>
      </c>
      <c r="H2" t="s">
        <v>36</v>
      </c>
    </row>
    <row r="3" spans="1:8" ht="45" customHeight="1" thickBot="1" x14ac:dyDescent="0.3">
      <c r="A3" s="106" t="s">
        <v>10</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45</v>
      </c>
      <c r="G7" s="8" t="s">
        <v>45</v>
      </c>
      <c r="H7">
        <v>2</v>
      </c>
    </row>
    <row r="8" spans="1:8" ht="30" customHeight="1" thickBot="1" x14ac:dyDescent="0.3">
      <c r="A8" s="23" t="s">
        <v>49</v>
      </c>
      <c r="B8" s="22">
        <f>VLOOKUP(B7,G5:H10,2,FALSE)</f>
        <v>2</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62</v>
      </c>
    </row>
    <row r="17" spans="1:8" ht="30" customHeight="1" thickBot="1" x14ac:dyDescent="0.3">
      <c r="A17" s="15" t="s">
        <v>49</v>
      </c>
      <c r="B17" s="30">
        <f>VLOOKUP(B16,G22:H25,2,FALSE)</f>
        <v>3</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3.7916666666666665</v>
      </c>
    </row>
    <row r="45" spans="1:8" ht="30" customHeight="1" thickBot="1" x14ac:dyDescent="0.3">
      <c r="A45" s="34"/>
      <c r="B45" s="35"/>
    </row>
    <row r="46" spans="1:8" ht="30" customHeight="1" thickBot="1" x14ac:dyDescent="0.3">
      <c r="A46" s="104" t="s">
        <v>119</v>
      </c>
      <c r="B46" s="112"/>
    </row>
    <row r="47" spans="1:8" ht="69" customHeight="1" thickBot="1" x14ac:dyDescent="0.3">
      <c r="A47" s="110" t="s">
        <v>225</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xr:uid="{00000000-0002-0000-0E00-000000000000}">
      <formula1>$G$56:$G$61</formula1>
    </dataValidation>
    <dataValidation type="list" allowBlank="1" showInputMessage="1" showErrorMessage="1" promptTitle="Impatto" prompt="Selezionare una delle possibili opzioni dal menu a tendina" sqref="B35" xr:uid="{00000000-0002-0000-0E00-000001000000}">
      <formula1>$G$48:$G$54</formula1>
    </dataValidation>
    <dataValidation type="list" allowBlank="1" showInputMessage="1" showErrorMessage="1" promptTitle="Impatto" prompt="Selezionare una delle possibili opzioni dal menu a tendina" sqref="B32" xr:uid="{00000000-0002-0000-0E00-000002000000}">
      <formula1>$G$27:$G$29</formula1>
    </dataValidation>
    <dataValidation type="list" allowBlank="1" showInputMessage="1" showErrorMessage="1" promptTitle="Impatto" prompt="Selezionare una delle possibili opzioni dal menu a tendina" sqref="B29" xr:uid="{00000000-0002-0000-0E00-000003000000}">
      <formula1>$G$38:$G$43</formula1>
    </dataValidation>
    <dataValidation type="list" allowBlank="1" showInputMessage="1" showErrorMessage="1" promptTitle="Seleziona" prompt="Selezionare una delle possibili opzioni dal menu a tendina" sqref="F2" xr:uid="{00000000-0002-0000-0E00-000004000000}">
      <formula1>$H$2:$H$3</formula1>
    </dataValidation>
    <dataValidation type="list" allowBlank="1" showInputMessage="1" showErrorMessage="1" promptTitle="Criterio" prompt="Selezionare una delle possibili opzioni dal menu a tendina" sqref="B22" xr:uid="{00000000-0002-0000-0E00-000005000000}">
      <formula1>$G$31:$G$36</formula1>
    </dataValidation>
    <dataValidation type="list" allowBlank="1" showInputMessage="1" showErrorMessage="1" promptTitle="Criterio" prompt="Selezionare una delle possibili opzioni dal menu a tendina" sqref="B19" xr:uid="{00000000-0002-0000-0E00-000006000000}">
      <formula1>$G$27:$G$29</formula1>
    </dataValidation>
    <dataValidation type="list" allowBlank="1" showInputMessage="1" showErrorMessage="1" promptTitle="Criterio" prompt="Selezionare una delle possibili opzioni dal menu a tendina" sqref="B16" xr:uid="{00000000-0002-0000-0E00-000007000000}">
      <formula1>$G$22:$G$25</formula1>
    </dataValidation>
    <dataValidation type="list" allowBlank="1" showInputMessage="1" showErrorMessage="1" promptTitle="Criterio" prompt="Selezionare una delle possibili opzioni dal menu a tendina" sqref="B7" xr:uid="{00000000-0002-0000-0E00-000008000000}">
      <formula1>$G$5:$G$10</formula1>
    </dataValidation>
    <dataValidation type="list" allowBlank="1" showInputMessage="1" showErrorMessage="1" promptTitle="Criterio" prompt="Selezionare una delle possibili opzioni dal menu a tendina" sqref="B13" xr:uid="{00000000-0002-0000-0E00-000009000000}">
      <formula1>$G$17:$G$20</formula1>
    </dataValidation>
    <dataValidation type="list" allowBlank="1" showInputMessage="1" showErrorMessage="1" promptTitle="Criterio" prompt="Selezionare una delle possibili opzioni dal menu a tendina" sqref="B10" xr:uid="{00000000-0002-0000-0E00-00000A000000}">
      <formula1>$G$13:$G$15</formula1>
    </dataValidation>
  </dataValidations>
  <hyperlinks>
    <hyperlink ref="D4:F4" location="'Indice Schede'!A1" display="Torna all'indice" xr:uid="{00000000-0004-0000-0E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68"/>
  <sheetViews>
    <sheetView topLeftCell="A37" zoomScaleNormal="100" zoomScaleSheetLayoutView="100" workbookViewId="0">
      <selection activeCell="B39" sqref="B3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Schede'!B24,"non utilizzata")</f>
        <v>13</v>
      </c>
      <c r="D2" s="99" t="s">
        <v>80</v>
      </c>
      <c r="E2" s="100"/>
      <c r="F2" s="64" t="s">
        <v>36</v>
      </c>
      <c r="H2" t="s">
        <v>36</v>
      </c>
    </row>
    <row r="3" spans="1:8" ht="45" customHeight="1" thickBot="1" x14ac:dyDescent="0.3">
      <c r="A3" s="106" t="s">
        <v>122</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45</v>
      </c>
      <c r="G7" s="8" t="s">
        <v>45</v>
      </c>
      <c r="H7">
        <v>2</v>
      </c>
    </row>
    <row r="8" spans="1:8" ht="30" customHeight="1" thickBot="1" x14ac:dyDescent="0.3">
      <c r="A8" s="23" t="s">
        <v>49</v>
      </c>
      <c r="B8" s="22">
        <f>VLOOKUP(B7,G5:H10,2,FALSE)</f>
        <v>2</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62</v>
      </c>
    </row>
    <row r="17" spans="1:8" ht="30" customHeight="1" thickBot="1" x14ac:dyDescent="0.3">
      <c r="A17" s="15" t="s">
        <v>49</v>
      </c>
      <c r="B17" s="30">
        <f>VLOOKUP(B16,G22:H25,2,FALSE)</f>
        <v>3</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104</v>
      </c>
      <c r="G29" s="11" t="s">
        <v>66</v>
      </c>
      <c r="H29">
        <v>5</v>
      </c>
    </row>
    <row r="30" spans="1:8" ht="30" customHeight="1" thickBot="1" x14ac:dyDescent="0.3">
      <c r="A30" s="15" t="s">
        <v>49</v>
      </c>
      <c r="B30" s="30">
        <f>VLOOKUP(B29,G38:H43,2,FALSE)</f>
        <v>3</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3.25</v>
      </c>
    </row>
    <row r="45" spans="1:8" ht="30" customHeight="1" thickBot="1" x14ac:dyDescent="0.3">
      <c r="A45" s="34"/>
      <c r="B45" s="35"/>
    </row>
    <row r="46" spans="1:8" ht="30" customHeight="1" thickBot="1" x14ac:dyDescent="0.3">
      <c r="A46" s="104" t="s">
        <v>119</v>
      </c>
      <c r="B46" s="112"/>
    </row>
    <row r="47" spans="1:8" ht="66.75" customHeight="1" thickBot="1" x14ac:dyDescent="0.3">
      <c r="A47" s="110" t="s">
        <v>226</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0F00-000000000000}">
      <formula1>$G$13:$G$15</formula1>
    </dataValidation>
    <dataValidation type="list" allowBlank="1" showInputMessage="1" showErrorMessage="1" promptTitle="Criterio" prompt="Selezionare una delle possibili opzioni dal menu a tendina" sqref="B13" xr:uid="{00000000-0002-0000-0F00-000001000000}">
      <formula1>$G$17:$G$20</formula1>
    </dataValidation>
    <dataValidation type="list" allowBlank="1" showInputMessage="1" showErrorMessage="1" promptTitle="Criterio" prompt="Selezionare una delle possibili opzioni dal menu a tendina" sqref="B7" xr:uid="{00000000-0002-0000-0F00-000002000000}">
      <formula1>$G$5:$G$10</formula1>
    </dataValidation>
    <dataValidation type="list" allowBlank="1" showInputMessage="1" showErrorMessage="1" promptTitle="Criterio" prompt="Selezionare una delle possibili opzioni dal menu a tendina" sqref="B16" xr:uid="{00000000-0002-0000-0F00-000003000000}">
      <formula1>$G$22:$G$25</formula1>
    </dataValidation>
    <dataValidation type="list" allowBlank="1" showInputMessage="1" showErrorMessage="1" promptTitle="Criterio" prompt="Selezionare una delle possibili opzioni dal menu a tendina" sqref="B19" xr:uid="{00000000-0002-0000-0F00-000004000000}">
      <formula1>$G$27:$G$29</formula1>
    </dataValidation>
    <dataValidation type="list" allowBlank="1" showInputMessage="1" showErrorMessage="1" promptTitle="Criterio" prompt="Selezionare una delle possibili opzioni dal menu a tendina" sqref="B22" xr:uid="{00000000-0002-0000-0F00-000005000000}">
      <formula1>$G$31:$G$36</formula1>
    </dataValidation>
    <dataValidation type="list" allowBlank="1" showInputMessage="1" showErrorMessage="1" promptTitle="Seleziona" prompt="Selezionare una delle possibili opzioni dal menu a tendina" sqref="F2" xr:uid="{00000000-0002-0000-0F00-000006000000}">
      <formula1>$H$2:$H$3</formula1>
    </dataValidation>
    <dataValidation type="list" allowBlank="1" showInputMessage="1" showErrorMessage="1" promptTitle="Impatto" prompt="Selezionare una delle possibili opzioni dal menu a tendina" sqref="B29" xr:uid="{00000000-0002-0000-0F00-000007000000}">
      <formula1>$G$38:$G$43</formula1>
    </dataValidation>
    <dataValidation type="list" allowBlank="1" showInputMessage="1" showErrorMessage="1" promptTitle="Impatto" prompt="Selezionare una delle possibili opzioni dal menu a tendina" sqref="B32" xr:uid="{00000000-0002-0000-0F00-000008000000}">
      <formula1>$G$27:$G$29</formula1>
    </dataValidation>
    <dataValidation type="list" allowBlank="1" showInputMessage="1" showErrorMessage="1" promptTitle="Impatto" prompt="Selezionare una delle possibili opzioni dal menu a tendina" sqref="B35" xr:uid="{00000000-0002-0000-0F00-000009000000}">
      <formula1>$G$48:$G$54</formula1>
    </dataValidation>
    <dataValidation type="list" allowBlank="1" showInputMessage="1" showErrorMessage="1" promptTitle="Impatto" prompt="Selezionare una delle possibili opzioni dal menu a tendina" sqref="B38" xr:uid="{00000000-0002-0000-0F00-00000A000000}">
      <formula1>$G$56:$G$61</formula1>
    </dataValidation>
  </dataValidations>
  <hyperlinks>
    <hyperlink ref="D4:F4" location="'Indice Schede'!A1" display="Torna all'indice" xr:uid="{00000000-0004-0000-0F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68"/>
  <sheetViews>
    <sheetView topLeftCell="A37" zoomScaleNormal="100" zoomScaleSheetLayoutView="100" workbookViewId="0">
      <selection activeCell="B40" sqref="B40"/>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Schede'!B25,"non utilizzata")</f>
        <v>14</v>
      </c>
      <c r="D2" s="99" t="s">
        <v>80</v>
      </c>
      <c r="E2" s="100"/>
      <c r="F2" s="64" t="s">
        <v>36</v>
      </c>
      <c r="H2" t="s">
        <v>36</v>
      </c>
    </row>
    <row r="3" spans="1:8" ht="45" customHeight="1" thickBot="1" x14ac:dyDescent="0.3">
      <c r="A3" s="106" t="s">
        <v>123</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46</v>
      </c>
      <c r="G7" s="8" t="s">
        <v>45</v>
      </c>
      <c r="H7">
        <v>2</v>
      </c>
    </row>
    <row r="8" spans="1:8" ht="30" customHeight="1" thickBot="1" x14ac:dyDescent="0.3">
      <c r="A8" s="23" t="s">
        <v>49</v>
      </c>
      <c r="B8" s="22">
        <f>VLOOKUP(B7,G5:H10,2,FALSE)</f>
        <v>3</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63</v>
      </c>
    </row>
    <row r="17" spans="1:8" ht="30" customHeight="1" thickBot="1" x14ac:dyDescent="0.3">
      <c r="A17" s="15" t="s">
        <v>49</v>
      </c>
      <c r="B17" s="30">
        <f>VLOOKUP(B16,G22:H25,2,FALSE)</f>
        <v>5</v>
      </c>
      <c r="G17" s="7" t="s">
        <v>77</v>
      </c>
      <c r="H17" t="s">
        <v>76</v>
      </c>
    </row>
    <row r="18" spans="1:8" ht="30" customHeight="1" thickBot="1" x14ac:dyDescent="0.3">
      <c r="A18" s="97" t="s">
        <v>64</v>
      </c>
      <c r="B18" s="98"/>
      <c r="G18" s="11" t="s">
        <v>56</v>
      </c>
      <c r="H18">
        <v>1</v>
      </c>
    </row>
    <row r="19" spans="1:8" ht="30" customHeight="1" thickBot="1" x14ac:dyDescent="0.3">
      <c r="A19" s="29" t="s">
        <v>78</v>
      </c>
      <c r="B19" s="62" t="s">
        <v>66</v>
      </c>
      <c r="G19" s="11" t="s">
        <v>57</v>
      </c>
      <c r="H19">
        <v>3</v>
      </c>
    </row>
    <row r="20" spans="1:8" ht="30" customHeight="1" thickBot="1" x14ac:dyDescent="0.3">
      <c r="A20" s="15" t="s">
        <v>49</v>
      </c>
      <c r="B20" s="30">
        <f>VLOOKUP(B19,G27:H29,2,FALSE)</f>
        <v>5</v>
      </c>
      <c r="G20" s="11" t="s">
        <v>58</v>
      </c>
      <c r="H20">
        <v>5</v>
      </c>
    </row>
    <row r="21" spans="1:8" ht="30" customHeight="1" x14ac:dyDescent="0.25">
      <c r="A21" s="97" t="s">
        <v>67</v>
      </c>
      <c r="B21" s="98"/>
    </row>
    <row r="22" spans="1:8" ht="30" customHeight="1" thickBot="1" x14ac:dyDescent="0.3">
      <c r="A22" s="29" t="s">
        <v>68</v>
      </c>
      <c r="B22" s="62"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3.3333333333333335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104</v>
      </c>
      <c r="G29" s="11" t="s">
        <v>66</v>
      </c>
      <c r="H29">
        <v>5</v>
      </c>
    </row>
    <row r="30" spans="1:8" ht="30" customHeight="1" thickBot="1" x14ac:dyDescent="0.3">
      <c r="A30" s="15" t="s">
        <v>49</v>
      </c>
      <c r="B30" s="30">
        <f>VLOOKUP(B29,G38:H43,2,FALSE)</f>
        <v>3</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5</v>
      </c>
    </row>
    <row r="45" spans="1:8" ht="30" customHeight="1" thickBot="1" x14ac:dyDescent="0.3">
      <c r="A45" s="34"/>
      <c r="B45" s="35"/>
    </row>
    <row r="46" spans="1:8" ht="30" customHeight="1" thickBot="1" x14ac:dyDescent="0.3">
      <c r="A46" s="104" t="s">
        <v>119</v>
      </c>
      <c r="B46" s="112"/>
    </row>
    <row r="47" spans="1:8" ht="84" customHeight="1" thickBot="1" x14ac:dyDescent="0.3">
      <c r="A47" s="110" t="s">
        <v>208</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xr:uid="{00000000-0002-0000-1000-000000000000}">
      <formula1>$G$56:$G$61</formula1>
    </dataValidation>
    <dataValidation type="list" allowBlank="1" showInputMessage="1" showErrorMessage="1" promptTitle="Impatto" prompt="Selezionare una delle possibili opzioni dal menu a tendina" sqref="B35" xr:uid="{00000000-0002-0000-1000-000001000000}">
      <formula1>$G$48:$G$54</formula1>
    </dataValidation>
    <dataValidation type="list" allowBlank="1" showInputMessage="1" showErrorMessage="1" promptTitle="Impatto" prompt="Selezionare una delle possibili opzioni dal menu a tendina" sqref="B32" xr:uid="{00000000-0002-0000-1000-000002000000}">
      <formula1>$G$27:$G$29</formula1>
    </dataValidation>
    <dataValidation type="list" allowBlank="1" showInputMessage="1" showErrorMessage="1" promptTitle="Impatto" prompt="Selezionare una delle possibili opzioni dal menu a tendina" sqref="B29" xr:uid="{00000000-0002-0000-1000-000003000000}">
      <formula1>$G$38:$G$43</formula1>
    </dataValidation>
    <dataValidation type="list" allowBlank="1" showInputMessage="1" showErrorMessage="1" promptTitle="Seleziona" prompt="Selezionare una delle possibili opzioni dal menu a tendina" sqref="F2" xr:uid="{00000000-0002-0000-1000-000004000000}">
      <formula1>$H$2:$H$3</formula1>
    </dataValidation>
    <dataValidation type="list" allowBlank="1" showInputMessage="1" showErrorMessage="1" promptTitle="Criterio" prompt="Selezionare una delle possibili opzioni dal menu a tendina" sqref="B22" xr:uid="{00000000-0002-0000-1000-000005000000}">
      <formula1>$G$31:$G$36</formula1>
    </dataValidation>
    <dataValidation type="list" allowBlank="1" showInputMessage="1" showErrorMessage="1" promptTitle="Criterio" prompt="Selezionare una delle possibili opzioni dal menu a tendina" sqref="B19" xr:uid="{00000000-0002-0000-1000-000006000000}">
      <formula1>$G$27:$G$29</formula1>
    </dataValidation>
    <dataValidation type="list" allowBlank="1" showInputMessage="1" showErrorMessage="1" promptTitle="Criterio" prompt="Selezionare una delle possibili opzioni dal menu a tendina" sqref="B16" xr:uid="{00000000-0002-0000-1000-000007000000}">
      <formula1>$G$22:$G$25</formula1>
    </dataValidation>
    <dataValidation type="list" allowBlank="1" showInputMessage="1" showErrorMessage="1" promptTitle="Criterio" prompt="Selezionare una delle possibili opzioni dal menu a tendina" sqref="B7" xr:uid="{00000000-0002-0000-1000-000008000000}">
      <formula1>$G$5:$G$10</formula1>
    </dataValidation>
    <dataValidation type="list" allowBlank="1" showInputMessage="1" showErrorMessage="1" promptTitle="Criterio" prompt="Selezionare una delle possibili opzioni dal menu a tendina" sqref="B13" xr:uid="{00000000-0002-0000-1000-000009000000}">
      <formula1>$G$17:$G$20</formula1>
    </dataValidation>
    <dataValidation type="list" allowBlank="1" showInputMessage="1" showErrorMessage="1" promptTitle="Criterio" prompt="Selezionare una delle possibili opzioni dal menu a tendina" sqref="B10" xr:uid="{00000000-0002-0000-1000-00000A000000}">
      <formula1>$G$13:$G$15</formula1>
    </dataValidation>
  </dataValidations>
  <hyperlinks>
    <hyperlink ref="D4:F4" location="'Indice Schede'!A1" display="Torna all'indice" xr:uid="{00000000-0004-0000-10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68"/>
  <sheetViews>
    <sheetView topLeftCell="A37" zoomScaleNormal="100" zoomScaleSheetLayoutView="100" workbookViewId="0">
      <selection activeCell="B29" sqref="B2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Schede'!B26,"non utilizzata")</f>
        <v>15</v>
      </c>
      <c r="D2" s="99" t="s">
        <v>80</v>
      </c>
      <c r="E2" s="100"/>
      <c r="F2" s="64" t="s">
        <v>36</v>
      </c>
      <c r="H2" t="s">
        <v>36</v>
      </c>
    </row>
    <row r="3" spans="1:8" ht="45" customHeight="1" thickBot="1" x14ac:dyDescent="0.3">
      <c r="A3" s="106" t="s">
        <v>11</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47</v>
      </c>
      <c r="G7" s="8" t="s">
        <v>45</v>
      </c>
      <c r="H7">
        <v>2</v>
      </c>
    </row>
    <row r="8" spans="1:8" ht="30" customHeight="1" thickBot="1" x14ac:dyDescent="0.3">
      <c r="A8" s="23" t="s">
        <v>49</v>
      </c>
      <c r="B8" s="22">
        <f>VLOOKUP(B7,G5:H10,2,FALSE)</f>
        <v>4</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62</v>
      </c>
    </row>
    <row r="17" spans="1:8" ht="30" customHeight="1" thickBot="1" x14ac:dyDescent="0.3">
      <c r="A17" s="15" t="s">
        <v>49</v>
      </c>
      <c r="B17" s="30">
        <f>VLOOKUP(B16,G22:H25,2,FALSE)</f>
        <v>3</v>
      </c>
      <c r="G17" s="7" t="s">
        <v>77</v>
      </c>
      <c r="H17" t="s">
        <v>76</v>
      </c>
    </row>
    <row r="18" spans="1:8" ht="30" customHeight="1" thickBot="1" x14ac:dyDescent="0.3">
      <c r="A18" s="97" t="s">
        <v>64</v>
      </c>
      <c r="B18" s="98"/>
      <c r="G18" s="11" t="s">
        <v>56</v>
      </c>
      <c r="H18">
        <v>1</v>
      </c>
    </row>
    <row r="19" spans="1:8" ht="30" customHeight="1" thickBot="1" x14ac:dyDescent="0.3">
      <c r="A19" s="29" t="s">
        <v>78</v>
      </c>
      <c r="B19" s="62" t="s">
        <v>66</v>
      </c>
      <c r="G19" s="11" t="s">
        <v>57</v>
      </c>
      <c r="H19">
        <v>3</v>
      </c>
    </row>
    <row r="20" spans="1:8" ht="30" customHeight="1" thickBot="1" x14ac:dyDescent="0.3">
      <c r="A20" s="15" t="s">
        <v>49</v>
      </c>
      <c r="B20" s="30">
        <f>VLOOKUP(B19,G27:H29,2,FALSE)</f>
        <v>5</v>
      </c>
      <c r="G20" s="11" t="s">
        <v>58</v>
      </c>
      <c r="H20">
        <v>5</v>
      </c>
    </row>
    <row r="21" spans="1:8" ht="30" customHeight="1" x14ac:dyDescent="0.25">
      <c r="A21" s="97" t="s">
        <v>67</v>
      </c>
      <c r="B21" s="98"/>
    </row>
    <row r="22" spans="1:8" ht="30" customHeight="1" thickBot="1" x14ac:dyDescent="0.3">
      <c r="A22" s="29" t="s">
        <v>68</v>
      </c>
      <c r="B22" s="62"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3.1666666666666665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103</v>
      </c>
      <c r="G29" s="11" t="s">
        <v>66</v>
      </c>
      <c r="H29">
        <v>5</v>
      </c>
    </row>
    <row r="30" spans="1:8" ht="30" customHeight="1" thickBot="1" x14ac:dyDescent="0.3">
      <c r="A30" s="15" t="s">
        <v>49</v>
      </c>
      <c r="B30" s="30">
        <f>VLOOKUP(B29,G38:H43,2,FALSE)</f>
        <v>2</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4.75</v>
      </c>
    </row>
    <row r="45" spans="1:8" ht="30" customHeight="1" thickBot="1" x14ac:dyDescent="0.3">
      <c r="A45" s="34"/>
      <c r="B45" s="35"/>
    </row>
    <row r="46" spans="1:8" ht="30" customHeight="1" thickBot="1" x14ac:dyDescent="0.3">
      <c r="A46" s="104" t="s">
        <v>119</v>
      </c>
      <c r="B46" s="112"/>
    </row>
    <row r="47" spans="1:8" ht="51.75" customHeight="1" thickBot="1" x14ac:dyDescent="0.3">
      <c r="A47" s="110" t="s">
        <v>227</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1100-000000000000}">
      <formula1>$G$13:$G$15</formula1>
    </dataValidation>
    <dataValidation type="list" allowBlank="1" showInputMessage="1" showErrorMessage="1" promptTitle="Criterio" prompt="Selezionare una delle possibili opzioni dal menu a tendina" sqref="B13" xr:uid="{00000000-0002-0000-1100-000001000000}">
      <formula1>$G$17:$G$20</formula1>
    </dataValidation>
    <dataValidation type="list" allowBlank="1" showInputMessage="1" showErrorMessage="1" promptTitle="Criterio" prompt="Selezionare una delle possibili opzioni dal menu a tendina" sqref="B7" xr:uid="{00000000-0002-0000-1100-000002000000}">
      <formula1>$G$5:$G$10</formula1>
    </dataValidation>
    <dataValidation type="list" allowBlank="1" showInputMessage="1" showErrorMessage="1" promptTitle="Criterio" prompt="Selezionare una delle possibili opzioni dal menu a tendina" sqref="B16" xr:uid="{00000000-0002-0000-1100-000003000000}">
      <formula1>$G$22:$G$25</formula1>
    </dataValidation>
    <dataValidation type="list" allowBlank="1" showInputMessage="1" showErrorMessage="1" promptTitle="Criterio" prompt="Selezionare una delle possibili opzioni dal menu a tendina" sqref="B19" xr:uid="{00000000-0002-0000-1100-000004000000}">
      <formula1>$G$27:$G$29</formula1>
    </dataValidation>
    <dataValidation type="list" allowBlank="1" showInputMessage="1" showErrorMessage="1" promptTitle="Criterio" prompt="Selezionare una delle possibili opzioni dal menu a tendina" sqref="B22" xr:uid="{00000000-0002-0000-1100-000005000000}">
      <formula1>$G$31:$G$36</formula1>
    </dataValidation>
    <dataValidation type="list" allowBlank="1" showInputMessage="1" showErrorMessage="1" promptTitle="Seleziona" prompt="Selezionare una delle possibili opzioni dal menu a tendina" sqref="F2" xr:uid="{00000000-0002-0000-1100-000006000000}">
      <formula1>$H$2:$H$3</formula1>
    </dataValidation>
    <dataValidation type="list" allowBlank="1" showInputMessage="1" showErrorMessage="1" promptTitle="Impatto" prompt="Selezionare una delle possibili opzioni dal menu a tendina" sqref="B29" xr:uid="{00000000-0002-0000-1100-000007000000}">
      <formula1>$G$38:$G$43</formula1>
    </dataValidation>
    <dataValidation type="list" allowBlank="1" showInputMessage="1" showErrorMessage="1" promptTitle="Impatto" prompt="Selezionare una delle possibili opzioni dal menu a tendina" sqref="B32" xr:uid="{00000000-0002-0000-1100-000008000000}">
      <formula1>$G$27:$G$29</formula1>
    </dataValidation>
    <dataValidation type="list" allowBlank="1" showInputMessage="1" showErrorMessage="1" promptTitle="Impatto" prompt="Selezionare una delle possibili opzioni dal menu a tendina" sqref="B35" xr:uid="{00000000-0002-0000-1100-000009000000}">
      <formula1>$G$48:$G$54</formula1>
    </dataValidation>
    <dataValidation type="list" allowBlank="1" showInputMessage="1" showErrorMessage="1" promptTitle="Impatto" prompt="Selezionare una delle possibili opzioni dal menu a tendina" sqref="B38" xr:uid="{00000000-0002-0000-1100-00000A000000}">
      <formula1>$G$56:$G$61</formula1>
    </dataValidation>
  </dataValidations>
  <hyperlinks>
    <hyperlink ref="D4:F4" location="'Indice Schede'!A1" display="Torna all'indice" xr:uid="{00000000-0004-0000-11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68"/>
  <sheetViews>
    <sheetView topLeftCell="A43" zoomScaleNormal="100" zoomScaleSheetLayoutView="100" workbookViewId="0">
      <selection activeCell="B29" sqref="B2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Schede'!B27,"non utilizzata")</f>
        <v>16</v>
      </c>
      <c r="D2" s="99" t="s">
        <v>80</v>
      </c>
      <c r="E2" s="100"/>
      <c r="F2" s="64" t="s">
        <v>36</v>
      </c>
      <c r="H2" t="s">
        <v>36</v>
      </c>
    </row>
    <row r="3" spans="1:8" ht="45" customHeight="1" thickBot="1" x14ac:dyDescent="0.3">
      <c r="A3" s="106" t="s">
        <v>12</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48</v>
      </c>
      <c r="G7" s="8" t="s">
        <v>45</v>
      </c>
      <c r="H7">
        <v>2</v>
      </c>
    </row>
    <row r="8" spans="1:8" ht="30" customHeight="1" thickBot="1" x14ac:dyDescent="0.3">
      <c r="A8" s="23" t="s">
        <v>49</v>
      </c>
      <c r="B8" s="22">
        <f>VLOOKUP(B7,G5:H10,2,FALSE)</f>
        <v>5</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63</v>
      </c>
    </row>
    <row r="17" spans="1:8" ht="30" customHeight="1" thickBot="1" x14ac:dyDescent="0.3">
      <c r="A17" s="15" t="s">
        <v>49</v>
      </c>
      <c r="B17" s="30">
        <f>VLOOKUP(B16,G22:H25,2,FALSE)</f>
        <v>5</v>
      </c>
      <c r="G17" s="7" t="s">
        <v>77</v>
      </c>
      <c r="H17" t="s">
        <v>76</v>
      </c>
    </row>
    <row r="18" spans="1:8" ht="30" customHeight="1" thickBot="1" x14ac:dyDescent="0.3">
      <c r="A18" s="97" t="s">
        <v>64</v>
      </c>
      <c r="B18" s="98"/>
      <c r="G18" s="11" t="s">
        <v>56</v>
      </c>
      <c r="H18">
        <v>1</v>
      </c>
    </row>
    <row r="19" spans="1:8" ht="30" customHeight="1" thickBot="1" x14ac:dyDescent="0.3">
      <c r="A19" s="29" t="s">
        <v>78</v>
      </c>
      <c r="B19" s="62" t="s">
        <v>66</v>
      </c>
      <c r="G19" s="11" t="s">
        <v>57</v>
      </c>
      <c r="H19">
        <v>3</v>
      </c>
    </row>
    <row r="20" spans="1:8" ht="30" customHeight="1" thickBot="1" x14ac:dyDescent="0.3">
      <c r="A20" s="15" t="s">
        <v>49</v>
      </c>
      <c r="B20" s="30">
        <f>VLOOKUP(B19,G27:H29,2,FALSE)</f>
        <v>5</v>
      </c>
      <c r="G20" s="11" t="s">
        <v>58</v>
      </c>
      <c r="H20">
        <v>5</v>
      </c>
    </row>
    <row r="21" spans="1:8" ht="30" customHeight="1" x14ac:dyDescent="0.25">
      <c r="A21" s="97" t="s">
        <v>67</v>
      </c>
      <c r="B21" s="98"/>
    </row>
    <row r="22" spans="1:8" ht="30" customHeight="1" thickBot="1" x14ac:dyDescent="0.3">
      <c r="A22" s="29" t="s">
        <v>68</v>
      </c>
      <c r="B22" s="62"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103</v>
      </c>
      <c r="G29" s="11" t="s">
        <v>66</v>
      </c>
      <c r="H29">
        <v>5</v>
      </c>
    </row>
    <row r="30" spans="1:8" ht="30" customHeight="1" thickBot="1" x14ac:dyDescent="0.3">
      <c r="A30" s="15" t="s">
        <v>49</v>
      </c>
      <c r="B30" s="30">
        <f>VLOOKUP(B29,G38:H43,2,FALSE)</f>
        <v>2</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5.75</v>
      </c>
    </row>
    <row r="45" spans="1:8" ht="30" customHeight="1" thickBot="1" x14ac:dyDescent="0.3">
      <c r="A45" s="34"/>
      <c r="B45" s="35"/>
    </row>
    <row r="46" spans="1:8" ht="30" customHeight="1" thickBot="1" x14ac:dyDescent="0.3">
      <c r="A46" s="104" t="s">
        <v>119</v>
      </c>
      <c r="B46" s="112"/>
    </row>
    <row r="47" spans="1:8" ht="69" customHeight="1" thickBot="1" x14ac:dyDescent="0.3">
      <c r="A47" s="110" t="s">
        <v>228</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xr:uid="{00000000-0002-0000-1200-000000000000}">
      <formula1>$G$56:$G$61</formula1>
    </dataValidation>
    <dataValidation type="list" allowBlank="1" showInputMessage="1" showErrorMessage="1" promptTitle="Impatto" prompt="Selezionare una delle possibili opzioni dal menu a tendina" sqref="B35" xr:uid="{00000000-0002-0000-1200-000001000000}">
      <formula1>$G$48:$G$54</formula1>
    </dataValidation>
    <dataValidation type="list" allowBlank="1" showInputMessage="1" showErrorMessage="1" promptTitle="Impatto" prompt="Selezionare una delle possibili opzioni dal menu a tendina" sqref="B32" xr:uid="{00000000-0002-0000-1200-000002000000}">
      <formula1>$G$27:$G$29</formula1>
    </dataValidation>
    <dataValidation type="list" allowBlank="1" showInputMessage="1" showErrorMessage="1" promptTitle="Impatto" prompt="Selezionare una delle possibili opzioni dal menu a tendina" sqref="B29" xr:uid="{00000000-0002-0000-1200-000003000000}">
      <formula1>$G$38:$G$43</formula1>
    </dataValidation>
    <dataValidation type="list" allowBlank="1" showInputMessage="1" showErrorMessage="1" promptTitle="Seleziona" prompt="Selezionare una delle possibili opzioni dal menu a tendina" sqref="F2" xr:uid="{00000000-0002-0000-1200-000004000000}">
      <formula1>$H$2:$H$3</formula1>
    </dataValidation>
    <dataValidation type="list" allowBlank="1" showInputMessage="1" showErrorMessage="1" promptTitle="Criterio" prompt="Selezionare una delle possibili opzioni dal menu a tendina" sqref="B22" xr:uid="{00000000-0002-0000-1200-000005000000}">
      <formula1>$G$31:$G$36</formula1>
    </dataValidation>
    <dataValidation type="list" allowBlank="1" showInputMessage="1" showErrorMessage="1" promptTitle="Criterio" prompt="Selezionare una delle possibili opzioni dal menu a tendina" sqref="B19" xr:uid="{00000000-0002-0000-1200-000006000000}">
      <formula1>$G$27:$G$29</formula1>
    </dataValidation>
    <dataValidation type="list" allowBlank="1" showInputMessage="1" showErrorMessage="1" promptTitle="Criterio" prompt="Selezionare una delle possibili opzioni dal menu a tendina" sqref="B16" xr:uid="{00000000-0002-0000-1200-000007000000}">
      <formula1>$G$22:$G$25</formula1>
    </dataValidation>
    <dataValidation type="list" allowBlank="1" showInputMessage="1" showErrorMessage="1" promptTitle="Criterio" prompt="Selezionare una delle possibili opzioni dal menu a tendina" sqref="B7" xr:uid="{00000000-0002-0000-1200-000008000000}">
      <formula1>$G$5:$G$10</formula1>
    </dataValidation>
    <dataValidation type="list" allowBlank="1" showInputMessage="1" showErrorMessage="1" promptTitle="Criterio" prompt="Selezionare una delle possibili opzioni dal menu a tendina" sqref="B13" xr:uid="{00000000-0002-0000-1200-000009000000}">
      <formula1>$G$17:$G$20</formula1>
    </dataValidation>
    <dataValidation type="list" allowBlank="1" showInputMessage="1" showErrorMessage="1" promptTitle="Criterio" prompt="Selezionare una delle possibili opzioni dal menu a tendina" sqref="B10" xr:uid="{00000000-0002-0000-1200-00000A000000}">
      <formula1>$G$13:$G$15</formula1>
    </dataValidation>
  </dataValidations>
  <hyperlinks>
    <hyperlink ref="D4:F4" location="'Indice Schede'!A1" display="Torna all'indice" xr:uid="{00000000-0004-0000-12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H188"/>
  <sheetViews>
    <sheetView view="pageBreakPreview" topLeftCell="A79" zoomScaleNormal="100" zoomScaleSheetLayoutView="100" workbookViewId="0">
      <selection activeCell="G4" sqref="G4"/>
    </sheetView>
  </sheetViews>
  <sheetFormatPr defaultRowHeight="15" x14ac:dyDescent="0.25"/>
  <cols>
    <col min="1" max="1" width="3.28515625" customWidth="1"/>
    <col min="2" max="2" width="74.42578125" customWidth="1"/>
    <col min="3" max="3" width="16.28515625" style="45" customWidth="1"/>
    <col min="4" max="4" width="18" style="45" customWidth="1"/>
    <col min="5" max="5" width="21.5703125" style="45" customWidth="1"/>
    <col min="6" max="6" width="5.85546875" style="42" customWidth="1"/>
    <col min="7" max="7" width="0.85546875" customWidth="1"/>
    <col min="8" max="8" width="18.7109375" customWidth="1"/>
    <col min="9" max="9" width="42.85546875" bestFit="1" customWidth="1"/>
    <col min="10" max="10" width="41.7109375" bestFit="1" customWidth="1"/>
    <col min="11" max="11" width="44.140625" bestFit="1" customWidth="1"/>
    <col min="12" max="12" width="42.5703125" bestFit="1" customWidth="1"/>
    <col min="13" max="13" width="70" bestFit="1" customWidth="1"/>
    <col min="14" max="14" width="49.85546875" bestFit="1" customWidth="1"/>
    <col min="15" max="15" width="71.28515625" bestFit="1" customWidth="1"/>
    <col min="16" max="16" width="38.5703125" bestFit="1" customWidth="1"/>
    <col min="17" max="17" width="23.42578125" bestFit="1" customWidth="1"/>
    <col min="18" max="18" width="24.28515625" bestFit="1" customWidth="1"/>
    <col min="19" max="19" width="30.140625" bestFit="1" customWidth="1"/>
    <col min="20" max="20" width="46.85546875" bestFit="1" customWidth="1"/>
    <col min="21" max="21" width="21" bestFit="1" customWidth="1"/>
    <col min="22" max="22" width="30.7109375" bestFit="1" customWidth="1"/>
    <col min="23" max="23" width="44.140625" bestFit="1" customWidth="1"/>
    <col min="24" max="24" width="31.28515625" bestFit="1" customWidth="1"/>
    <col min="25" max="25" width="26.5703125" bestFit="1" customWidth="1"/>
    <col min="26" max="26" width="25" bestFit="1" customWidth="1"/>
    <col min="27" max="27" width="37.7109375" bestFit="1" customWidth="1"/>
    <col min="28" max="28" width="34.5703125" bestFit="1" customWidth="1"/>
    <col min="29" max="29" width="24.5703125" bestFit="1" customWidth="1"/>
    <col min="30" max="30" width="22.140625" bestFit="1" customWidth="1"/>
    <col min="31" max="31" width="44.85546875" bestFit="1" customWidth="1"/>
    <col min="32" max="32" width="39.140625" bestFit="1" customWidth="1"/>
    <col min="33" max="33" width="73.85546875" bestFit="1" customWidth="1"/>
    <col min="34" max="34" width="72" bestFit="1" customWidth="1"/>
    <col min="35" max="35" width="53.140625" bestFit="1" customWidth="1"/>
    <col min="36" max="36" width="22.140625" bestFit="1" customWidth="1"/>
    <col min="37" max="37" width="26.7109375" bestFit="1" customWidth="1"/>
    <col min="38" max="38" width="32.140625" bestFit="1" customWidth="1"/>
    <col min="39" max="39" width="32.42578125" bestFit="1" customWidth="1"/>
    <col min="40" max="40" width="37.5703125" bestFit="1" customWidth="1"/>
    <col min="41" max="41" width="36.85546875" bestFit="1" customWidth="1"/>
    <col min="42" max="42" width="23.7109375" bestFit="1" customWidth="1"/>
    <col min="43" max="43" width="32.140625" bestFit="1" customWidth="1"/>
  </cols>
  <sheetData>
    <row r="1" spans="1:8" ht="31.7" customHeight="1" thickBot="1" x14ac:dyDescent="0.3">
      <c r="A1" s="86" t="s">
        <v>253</v>
      </c>
      <c r="B1" s="86"/>
      <c r="C1" s="86"/>
      <c r="D1" s="86"/>
      <c r="E1" s="86"/>
      <c r="F1" s="86"/>
    </row>
    <row r="2" spans="1:8" ht="19.5" thickBot="1" x14ac:dyDescent="0.3">
      <c r="A2" s="87" t="s">
        <v>251</v>
      </c>
      <c r="B2" s="87"/>
      <c r="C2" s="87"/>
      <c r="D2" s="87"/>
      <c r="E2" s="87"/>
      <c r="F2" s="87"/>
      <c r="H2" s="66" t="s">
        <v>81</v>
      </c>
    </row>
    <row r="3" spans="1:8" ht="10.5" customHeight="1" thickBot="1" x14ac:dyDescent="0.3">
      <c r="A3" s="61"/>
      <c r="B3" s="61"/>
      <c r="C3" s="61"/>
      <c r="D3" s="61"/>
      <c r="E3" s="61"/>
      <c r="F3" s="61"/>
      <c r="H3" s="67"/>
    </row>
    <row r="4" spans="1:8" ht="51.75" customHeight="1" thickBot="1" x14ac:dyDescent="0.3">
      <c r="A4" s="88" t="s">
        <v>254</v>
      </c>
      <c r="B4" s="88"/>
      <c r="C4" s="88"/>
      <c r="D4" s="88"/>
      <c r="E4" s="88"/>
      <c r="F4" s="88"/>
      <c r="H4" s="66" t="s">
        <v>220</v>
      </c>
    </row>
    <row r="5" spans="1:8" ht="7.5" customHeight="1" x14ac:dyDescent="0.25">
      <c r="A5" s="39"/>
      <c r="B5" s="5"/>
      <c r="C5" s="49"/>
      <c r="D5" s="49"/>
      <c r="E5" s="49"/>
      <c r="F5" s="46"/>
    </row>
    <row r="6" spans="1:8" ht="36.950000000000003" customHeight="1" x14ac:dyDescent="0.25"/>
    <row r="7" spans="1:8" x14ac:dyDescent="0.25">
      <c r="A7" s="40"/>
    </row>
    <row r="8" spans="1:8" ht="12.75" customHeight="1" x14ac:dyDescent="0.25">
      <c r="A8" s="40"/>
    </row>
    <row r="9" spans="1:8" x14ac:dyDescent="0.25">
      <c r="A9" s="41"/>
    </row>
    <row r="10" spans="1:8" x14ac:dyDescent="0.25">
      <c r="A10" s="89" t="s">
        <v>135</v>
      </c>
      <c r="B10" s="90"/>
      <c r="C10" s="90"/>
      <c r="D10" s="90"/>
      <c r="E10" s="90"/>
      <c r="F10" s="91"/>
    </row>
    <row r="11" spans="1:8" x14ac:dyDescent="0.25">
      <c r="A11" s="83" t="s">
        <v>136</v>
      </c>
      <c r="B11" s="84"/>
      <c r="C11" s="84"/>
      <c r="D11" s="84"/>
      <c r="E11" s="84"/>
      <c r="F11" s="85"/>
    </row>
    <row r="12" spans="1:8" ht="44.65" customHeight="1" x14ac:dyDescent="0.25">
      <c r="A12" s="83" t="s">
        <v>137</v>
      </c>
      <c r="B12" s="84"/>
      <c r="C12" s="84"/>
      <c r="D12" s="84"/>
      <c r="E12" s="84"/>
      <c r="F12" s="85"/>
    </row>
    <row r="13" spans="1:8" ht="25.9" customHeight="1" x14ac:dyDescent="0.25">
      <c r="A13" s="83" t="s">
        <v>138</v>
      </c>
      <c r="B13" s="84"/>
      <c r="C13" s="84"/>
      <c r="D13" s="84"/>
      <c r="E13" s="84"/>
      <c r="F13" s="85"/>
    </row>
    <row r="14" spans="1:8" ht="16.5" customHeight="1" x14ac:dyDescent="0.25">
      <c r="A14" s="83" t="s">
        <v>139</v>
      </c>
      <c r="B14" s="84"/>
      <c r="C14" s="84"/>
      <c r="D14" s="84"/>
      <c r="E14" s="84"/>
      <c r="F14" s="85"/>
    </row>
    <row r="15" spans="1:8" ht="23.25" customHeight="1" x14ac:dyDescent="0.25">
      <c r="A15" s="92"/>
      <c r="B15" s="93"/>
      <c r="C15" s="93"/>
      <c r="D15" s="93"/>
      <c r="E15" s="93"/>
      <c r="F15" s="94"/>
    </row>
    <row r="16" spans="1:8" ht="20.25" customHeight="1" x14ac:dyDescent="0.25">
      <c r="A16" s="95" t="s">
        <v>140</v>
      </c>
      <c r="B16" s="95"/>
      <c r="C16" s="95"/>
      <c r="D16" s="95"/>
      <c r="E16" s="95"/>
      <c r="F16" s="95"/>
    </row>
    <row r="17" spans="1:6" ht="34.5" customHeight="1" x14ac:dyDescent="0.25">
      <c r="A17" s="96" t="s">
        <v>141</v>
      </c>
      <c r="B17" s="96"/>
      <c r="C17" s="96"/>
      <c r="D17" s="96"/>
      <c r="E17" s="96"/>
      <c r="F17" s="96"/>
    </row>
    <row r="18" spans="1:6" ht="18.75" x14ac:dyDescent="0.3">
      <c r="B18" s="50" t="s">
        <v>217</v>
      </c>
      <c r="C18" s="51" t="s">
        <v>143</v>
      </c>
      <c r="D18" s="51" t="s">
        <v>144</v>
      </c>
      <c r="E18" s="51" t="s">
        <v>145</v>
      </c>
    </row>
    <row r="19" spans="1:6" ht="3.75" customHeight="1" x14ac:dyDescent="0.25"/>
    <row r="20" spans="1:6" ht="14.25" hidden="1" customHeight="1" x14ac:dyDescent="0.25">
      <c r="B20" s="44"/>
      <c r="C20" s="44" t="s">
        <v>193</v>
      </c>
      <c r="D20" s="44"/>
      <c r="E20" s="44"/>
    </row>
    <row r="21" spans="1:6" x14ac:dyDescent="0.25">
      <c r="B21" s="44" t="s">
        <v>194</v>
      </c>
      <c r="C21" s="44">
        <v>2.5</v>
      </c>
      <c r="D21" s="44">
        <v>1.5</v>
      </c>
      <c r="E21" s="44">
        <v>3.75</v>
      </c>
    </row>
    <row r="22" spans="1:6" x14ac:dyDescent="0.25">
      <c r="B22" s="44" t="s">
        <v>142</v>
      </c>
      <c r="C22" s="44">
        <v>2</v>
      </c>
      <c r="D22" s="44">
        <v>1.25</v>
      </c>
      <c r="E22" s="44">
        <v>2.5</v>
      </c>
    </row>
    <row r="23" spans="1:6" x14ac:dyDescent="0.25">
      <c r="B23" s="44" t="s">
        <v>195</v>
      </c>
      <c r="C23" s="44">
        <v>3.5</v>
      </c>
      <c r="D23" s="44">
        <v>1.5</v>
      </c>
      <c r="E23" s="44">
        <v>5.25</v>
      </c>
    </row>
    <row r="24" spans="1:6" x14ac:dyDescent="0.25">
      <c r="B24" s="44" t="s">
        <v>196</v>
      </c>
      <c r="C24" s="44">
        <v>2.3333333333333335</v>
      </c>
      <c r="D24" s="44">
        <v>1.25</v>
      </c>
      <c r="E24" s="44">
        <v>2.916666666666667</v>
      </c>
    </row>
    <row r="25" spans="1:6" x14ac:dyDescent="0.25">
      <c r="B25" s="44" t="s">
        <v>197</v>
      </c>
      <c r="C25" s="44">
        <v>2.8333333333333335</v>
      </c>
      <c r="D25" s="44">
        <v>1.5</v>
      </c>
      <c r="E25" s="44">
        <v>4.25</v>
      </c>
    </row>
    <row r="26" spans="1:6" x14ac:dyDescent="0.25">
      <c r="B26" s="44" t="s">
        <v>198</v>
      </c>
      <c r="C26" s="44">
        <v>2.6666666666666665</v>
      </c>
      <c r="D26" s="44">
        <v>1.5</v>
      </c>
      <c r="E26" s="44">
        <v>4</v>
      </c>
    </row>
    <row r="27" spans="1:6" x14ac:dyDescent="0.25">
      <c r="B27" s="44" t="s">
        <v>199</v>
      </c>
      <c r="C27" s="44">
        <v>3</v>
      </c>
      <c r="D27" s="44">
        <v>1.5</v>
      </c>
      <c r="E27" s="44">
        <v>4.5</v>
      </c>
    </row>
    <row r="28" spans="1:6" x14ac:dyDescent="0.25">
      <c r="B28" s="44" t="s">
        <v>200</v>
      </c>
      <c r="C28" s="44">
        <v>1.8333333333333333</v>
      </c>
      <c r="D28" s="44">
        <v>1.5</v>
      </c>
      <c r="E28" s="44">
        <v>3.75</v>
      </c>
    </row>
    <row r="29" spans="1:6" x14ac:dyDescent="0.25">
      <c r="B29" s="44" t="s">
        <v>201</v>
      </c>
      <c r="C29" s="44">
        <v>4</v>
      </c>
      <c r="D29" s="44">
        <v>1.75</v>
      </c>
      <c r="E29" s="44">
        <v>7</v>
      </c>
    </row>
    <row r="30" spans="1:6" x14ac:dyDescent="0.25">
      <c r="B30" s="44" t="s">
        <v>152</v>
      </c>
      <c r="C30" s="44">
        <v>3.8333333333333335</v>
      </c>
      <c r="D30" s="44">
        <v>1.75</v>
      </c>
      <c r="E30" s="44">
        <v>6.7083333333333339</v>
      </c>
    </row>
    <row r="31" spans="1:6" x14ac:dyDescent="0.25">
      <c r="B31" s="44" t="s">
        <v>153</v>
      </c>
      <c r="C31" s="44">
        <v>2</v>
      </c>
      <c r="D31" s="44">
        <v>1.75</v>
      </c>
      <c r="E31" s="44">
        <v>3.5</v>
      </c>
    </row>
    <row r="32" spans="1:6" x14ac:dyDescent="0.25">
      <c r="B32" s="44" t="s">
        <v>154</v>
      </c>
      <c r="C32" s="44">
        <v>2.1666666666666665</v>
      </c>
      <c r="D32" s="44">
        <v>1.75</v>
      </c>
      <c r="E32" s="44">
        <v>3.7916666666666665</v>
      </c>
    </row>
    <row r="33" spans="2:5" x14ac:dyDescent="0.25">
      <c r="B33" s="44" t="s">
        <v>155</v>
      </c>
      <c r="C33" s="44">
        <v>2.1666666666666665</v>
      </c>
      <c r="D33" s="44">
        <v>1.5</v>
      </c>
      <c r="E33" s="44">
        <v>3.25</v>
      </c>
    </row>
    <row r="34" spans="2:5" x14ac:dyDescent="0.25">
      <c r="B34" s="44" t="s">
        <v>156</v>
      </c>
      <c r="C34" s="44">
        <v>3.3333333333333335</v>
      </c>
      <c r="D34" s="44">
        <v>1.5</v>
      </c>
      <c r="E34" s="44">
        <v>5</v>
      </c>
    </row>
    <row r="35" spans="2:5" x14ac:dyDescent="0.25">
      <c r="B35" s="44" t="s">
        <v>157</v>
      </c>
      <c r="C35" s="44">
        <v>3.1666666666666665</v>
      </c>
      <c r="D35" s="44">
        <v>1.5</v>
      </c>
      <c r="E35" s="44">
        <v>4.75</v>
      </c>
    </row>
    <row r="36" spans="2:5" x14ac:dyDescent="0.25">
      <c r="B36" s="44" t="s">
        <v>158</v>
      </c>
      <c r="C36" s="44">
        <v>3.8333333333333335</v>
      </c>
      <c r="D36" s="44">
        <v>1.5</v>
      </c>
      <c r="E36" s="44">
        <v>5.75</v>
      </c>
    </row>
    <row r="37" spans="2:5" x14ac:dyDescent="0.25">
      <c r="B37" s="44" t="s">
        <v>159</v>
      </c>
      <c r="C37" s="44">
        <v>3</v>
      </c>
      <c r="D37" s="44">
        <v>1.5</v>
      </c>
      <c r="E37" s="44">
        <v>4.5</v>
      </c>
    </row>
    <row r="38" spans="2:5" x14ac:dyDescent="0.25">
      <c r="B38" s="44" t="s">
        <v>160</v>
      </c>
      <c r="C38" s="44">
        <v>1.8333333333333333</v>
      </c>
      <c r="D38" s="44">
        <v>2.25</v>
      </c>
      <c r="E38" s="44">
        <v>4.125</v>
      </c>
    </row>
    <row r="39" spans="2:5" x14ac:dyDescent="0.25">
      <c r="B39" s="44" t="s">
        <v>161</v>
      </c>
      <c r="C39" s="44">
        <v>2.1666666666666665</v>
      </c>
      <c r="D39" s="44">
        <v>1</v>
      </c>
      <c r="E39" s="44">
        <v>2.1666666666666665</v>
      </c>
    </row>
    <row r="40" spans="2:5" x14ac:dyDescent="0.25">
      <c r="B40" s="44" t="s">
        <v>162</v>
      </c>
      <c r="C40" s="44">
        <v>2.8333333333333335</v>
      </c>
      <c r="D40" s="44">
        <v>1.25</v>
      </c>
      <c r="E40" s="44">
        <v>3.541666666666667</v>
      </c>
    </row>
    <row r="41" spans="2:5" x14ac:dyDescent="0.25">
      <c r="B41" s="44" t="s">
        <v>163</v>
      </c>
      <c r="C41" s="44">
        <v>3.6666666666666665</v>
      </c>
      <c r="D41" s="44">
        <v>1.5</v>
      </c>
      <c r="E41" s="44">
        <v>5.5</v>
      </c>
    </row>
    <row r="42" spans="2:5" x14ac:dyDescent="0.25">
      <c r="B42" s="44" t="s">
        <v>164</v>
      </c>
      <c r="C42" s="44">
        <v>2.1666666666666665</v>
      </c>
      <c r="D42" s="44">
        <v>1</v>
      </c>
      <c r="E42" s="44">
        <v>2.1666666666666665</v>
      </c>
    </row>
    <row r="43" spans="2:5" x14ac:dyDescent="0.25">
      <c r="B43" s="44" t="s">
        <v>165</v>
      </c>
      <c r="C43" s="44">
        <v>2</v>
      </c>
      <c r="D43" s="44">
        <v>1</v>
      </c>
      <c r="E43" s="44">
        <v>2</v>
      </c>
    </row>
    <row r="44" spans="2:5" x14ac:dyDescent="0.25">
      <c r="B44" s="44" t="s">
        <v>166</v>
      </c>
      <c r="C44" s="44">
        <v>3.8333333333333335</v>
      </c>
      <c r="D44" s="44">
        <v>1.25</v>
      </c>
      <c r="E44" s="44">
        <v>4.791666666666667</v>
      </c>
    </row>
    <row r="45" spans="2:5" x14ac:dyDescent="0.25">
      <c r="B45" s="44" t="s">
        <v>167</v>
      </c>
      <c r="C45" s="44">
        <v>3.8333333333333335</v>
      </c>
      <c r="D45" s="44">
        <v>1.25</v>
      </c>
      <c r="E45" s="44">
        <v>4.791666666666667</v>
      </c>
    </row>
    <row r="46" spans="2:5" x14ac:dyDescent="0.25">
      <c r="B46" s="44" t="s">
        <v>168</v>
      </c>
      <c r="C46" s="44">
        <v>3.8333333333333335</v>
      </c>
      <c r="D46" s="44">
        <v>1.25</v>
      </c>
      <c r="E46" s="44">
        <v>4.791666666666667</v>
      </c>
    </row>
    <row r="47" spans="2:5" x14ac:dyDescent="0.25">
      <c r="B47" s="44" t="s">
        <v>169</v>
      </c>
      <c r="C47" s="44">
        <v>3.8333333333333335</v>
      </c>
      <c r="D47" s="44">
        <v>1.25</v>
      </c>
      <c r="E47" s="44">
        <v>4.791666666666667</v>
      </c>
    </row>
    <row r="48" spans="2:5" x14ac:dyDescent="0.25">
      <c r="B48" s="44" t="s">
        <v>170</v>
      </c>
      <c r="C48" s="44">
        <v>3.8333333333333335</v>
      </c>
      <c r="D48" s="44">
        <v>1.5</v>
      </c>
      <c r="E48" s="44">
        <v>5.75</v>
      </c>
    </row>
    <row r="49" spans="2:5" x14ac:dyDescent="0.25">
      <c r="B49" s="44" t="s">
        <v>171</v>
      </c>
      <c r="C49" s="44">
        <v>3.6666666666666665</v>
      </c>
      <c r="D49" s="44">
        <v>1.25</v>
      </c>
      <c r="E49" s="44">
        <v>4.583333333333333</v>
      </c>
    </row>
    <row r="50" spans="2:5" x14ac:dyDescent="0.25">
      <c r="B50" s="44" t="s">
        <v>172</v>
      </c>
      <c r="C50" s="44">
        <v>1.1666666666666667</v>
      </c>
      <c r="D50" s="44">
        <v>0.75</v>
      </c>
      <c r="E50" s="44">
        <v>0.875</v>
      </c>
    </row>
    <row r="51" spans="2:5" x14ac:dyDescent="0.25">
      <c r="B51" s="44" t="s">
        <v>173</v>
      </c>
      <c r="C51" s="44">
        <v>1.1666666666666667</v>
      </c>
      <c r="D51" s="44">
        <v>0.75</v>
      </c>
      <c r="E51" s="44">
        <v>0.875</v>
      </c>
    </row>
    <row r="52" spans="2:5" x14ac:dyDescent="0.25">
      <c r="B52" s="44" t="s">
        <v>174</v>
      </c>
      <c r="C52" s="44">
        <v>2.1666666666666665</v>
      </c>
      <c r="D52" s="44">
        <v>1</v>
      </c>
      <c r="E52" s="44">
        <v>2.1666666666666665</v>
      </c>
    </row>
    <row r="53" spans="2:5" x14ac:dyDescent="0.25">
      <c r="B53" s="44" t="s">
        <v>175</v>
      </c>
      <c r="C53" s="44">
        <v>2.5</v>
      </c>
      <c r="D53" s="44">
        <v>1</v>
      </c>
      <c r="E53" s="44">
        <v>2.5</v>
      </c>
    </row>
    <row r="54" spans="2:5" x14ac:dyDescent="0.25">
      <c r="B54" s="44" t="s">
        <v>176</v>
      </c>
      <c r="C54" s="44">
        <v>3</v>
      </c>
      <c r="D54" s="44">
        <v>1.25</v>
      </c>
      <c r="E54" s="44">
        <v>3.75</v>
      </c>
    </row>
    <row r="55" spans="2:5" x14ac:dyDescent="0.25">
      <c r="B55" s="44" t="s">
        <v>177</v>
      </c>
      <c r="C55" s="44">
        <v>2.6666666666666665</v>
      </c>
      <c r="D55" s="44">
        <v>1.25</v>
      </c>
      <c r="E55" s="44">
        <v>3.333333333333333</v>
      </c>
    </row>
    <row r="56" spans="2:5" x14ac:dyDescent="0.25">
      <c r="B56" s="44" t="s">
        <v>178</v>
      </c>
      <c r="C56" s="44">
        <v>2.5</v>
      </c>
      <c r="D56" s="44">
        <v>1.25</v>
      </c>
      <c r="E56" s="44">
        <v>3.125</v>
      </c>
    </row>
    <row r="57" spans="2:5" x14ac:dyDescent="0.25">
      <c r="B57" s="44" t="s">
        <v>179</v>
      </c>
      <c r="C57" s="44">
        <v>1.3333333333333333</v>
      </c>
      <c r="D57" s="44">
        <v>1.75</v>
      </c>
      <c r="E57" s="44">
        <v>2.333333333333333</v>
      </c>
    </row>
    <row r="58" spans="2:5" x14ac:dyDescent="0.25">
      <c r="B58" s="44" t="s">
        <v>180</v>
      </c>
      <c r="C58" s="44">
        <v>1.3333333333333333</v>
      </c>
      <c r="D58" s="44">
        <v>1.25</v>
      </c>
      <c r="E58" s="44">
        <v>1.6666666666666665</v>
      </c>
    </row>
    <row r="59" spans="2:5" x14ac:dyDescent="0.25">
      <c r="B59" s="44" t="s">
        <v>181</v>
      </c>
      <c r="C59" s="44">
        <v>3.3333333333333335</v>
      </c>
      <c r="D59" s="44">
        <v>1.75</v>
      </c>
      <c r="E59" s="44">
        <v>5.8333333333333339</v>
      </c>
    </row>
    <row r="60" spans="2:5" x14ac:dyDescent="0.25">
      <c r="B60" s="44" t="s">
        <v>182</v>
      </c>
      <c r="C60" s="44">
        <v>1.8333333333333333</v>
      </c>
      <c r="D60" s="44">
        <v>1.75</v>
      </c>
      <c r="E60" s="44">
        <v>3.208333333333333</v>
      </c>
    </row>
    <row r="61" spans="2:5" x14ac:dyDescent="0.25">
      <c r="B61" s="44" t="s">
        <v>183</v>
      </c>
      <c r="C61" s="44">
        <v>1.1666666666666667</v>
      </c>
      <c r="D61" s="44">
        <v>0.75</v>
      </c>
      <c r="E61" s="44">
        <v>0.875</v>
      </c>
    </row>
    <row r="62" spans="2:5" x14ac:dyDescent="0.25">
      <c r="B62" s="44" t="s">
        <v>184</v>
      </c>
      <c r="C62" s="44">
        <v>2</v>
      </c>
      <c r="D62" s="44">
        <v>1</v>
      </c>
      <c r="E62" s="44">
        <v>2</v>
      </c>
    </row>
    <row r="63" spans="2:5" x14ac:dyDescent="0.25">
      <c r="B63" s="44" t="s">
        <v>185</v>
      </c>
      <c r="C63" s="44" t="s">
        <v>193</v>
      </c>
      <c r="D63" s="44"/>
      <c r="E63" s="44"/>
    </row>
    <row r="64" spans="2:5" x14ac:dyDescent="0.25">
      <c r="B64" s="44" t="s">
        <v>186</v>
      </c>
      <c r="C64" s="44">
        <v>2.6666666666666665</v>
      </c>
      <c r="D64" s="44">
        <v>1.25</v>
      </c>
      <c r="E64" s="44">
        <v>3.333333333333333</v>
      </c>
    </row>
    <row r="65" spans="2:5" x14ac:dyDescent="0.25">
      <c r="B65" s="44" t="s">
        <v>146</v>
      </c>
      <c r="C65" s="44">
        <v>1.6666666666666667</v>
      </c>
      <c r="D65" s="44">
        <v>1</v>
      </c>
      <c r="E65" s="44">
        <v>1.6666666666666667</v>
      </c>
    </row>
    <row r="66" spans="2:5" x14ac:dyDescent="0.25">
      <c r="B66" s="44" t="s">
        <v>249</v>
      </c>
      <c r="C66" s="44">
        <v>2.5</v>
      </c>
      <c r="D66" s="44">
        <v>1.25</v>
      </c>
      <c r="E66" s="44">
        <v>3.125</v>
      </c>
    </row>
    <row r="67" spans="2:5" x14ac:dyDescent="0.25">
      <c r="B67" s="44" t="s">
        <v>187</v>
      </c>
      <c r="C67" s="44">
        <v>3.1666666666666665</v>
      </c>
      <c r="D67" s="44">
        <v>1.5</v>
      </c>
      <c r="E67" s="44">
        <v>4.75</v>
      </c>
    </row>
    <row r="68" spans="2:5" x14ac:dyDescent="0.25">
      <c r="B68" s="44" t="s">
        <v>188</v>
      </c>
      <c r="C68" s="44">
        <v>3</v>
      </c>
      <c r="D68" s="44">
        <v>1.25</v>
      </c>
      <c r="E68" s="44">
        <v>3.75</v>
      </c>
    </row>
    <row r="69" spans="2:5" x14ac:dyDescent="0.25">
      <c r="C69" s="44"/>
      <c r="D69" s="44"/>
      <c r="E69" s="44"/>
    </row>
    <row r="70" spans="2:5" x14ac:dyDescent="0.25">
      <c r="C70" s="44"/>
      <c r="D70" s="44"/>
      <c r="E70" s="44"/>
    </row>
    <row r="71" spans="2:5" x14ac:dyDescent="0.25">
      <c r="C71" s="44"/>
      <c r="D71" s="44"/>
      <c r="E71" s="44"/>
    </row>
    <row r="72" spans="2:5" x14ac:dyDescent="0.25">
      <c r="C72" s="44"/>
      <c r="D72" s="44"/>
      <c r="E72" s="44"/>
    </row>
    <row r="73" spans="2:5" x14ac:dyDescent="0.25">
      <c r="C73" s="44"/>
      <c r="D73" s="44"/>
      <c r="E73" s="44"/>
    </row>
    <row r="74" spans="2:5" x14ac:dyDescent="0.25">
      <c r="C74" s="44"/>
      <c r="D74" s="44"/>
      <c r="E74" s="44"/>
    </row>
    <row r="75" spans="2:5" x14ac:dyDescent="0.25">
      <c r="C75" s="44"/>
      <c r="D75" s="44"/>
      <c r="E75" s="44"/>
    </row>
    <row r="76" spans="2:5" x14ac:dyDescent="0.25">
      <c r="C76" s="44"/>
      <c r="D76" s="44"/>
      <c r="E76" s="44"/>
    </row>
    <row r="77" spans="2:5" x14ac:dyDescent="0.25">
      <c r="C77" s="44"/>
      <c r="D77" s="44"/>
      <c r="E77" s="44"/>
    </row>
    <row r="78" spans="2:5" x14ac:dyDescent="0.25">
      <c r="C78" s="44"/>
      <c r="D78" s="44"/>
      <c r="E78" s="44"/>
    </row>
    <row r="79" spans="2:5" x14ac:dyDescent="0.25">
      <c r="C79" s="44"/>
      <c r="D79" s="44"/>
      <c r="E79" s="44"/>
    </row>
    <row r="80" spans="2:5" x14ac:dyDescent="0.25">
      <c r="C80" s="44"/>
      <c r="D80" s="44"/>
      <c r="E80" s="44"/>
    </row>
    <row r="81" spans="3:5" x14ac:dyDescent="0.25">
      <c r="C81" s="44"/>
      <c r="D81" s="44"/>
      <c r="E81" s="44"/>
    </row>
    <row r="82" spans="3:5" x14ac:dyDescent="0.25">
      <c r="C82" s="44"/>
      <c r="D82" s="44"/>
      <c r="E82" s="44"/>
    </row>
    <row r="83" spans="3:5" x14ac:dyDescent="0.25">
      <c r="C83" s="44"/>
      <c r="D83" s="44"/>
      <c r="E83" s="44"/>
    </row>
    <row r="84" spans="3:5" x14ac:dyDescent="0.25">
      <c r="C84" s="44"/>
      <c r="D84" s="44"/>
      <c r="E84" s="44"/>
    </row>
    <row r="85" spans="3:5" x14ac:dyDescent="0.25">
      <c r="C85" s="44"/>
      <c r="D85" s="44"/>
      <c r="E85" s="44"/>
    </row>
    <row r="86" spans="3:5" x14ac:dyDescent="0.25">
      <c r="C86" s="44"/>
      <c r="D86" s="44"/>
      <c r="E86" s="44"/>
    </row>
    <row r="87" spans="3:5" x14ac:dyDescent="0.25">
      <c r="C87" s="44"/>
      <c r="D87" s="44"/>
      <c r="E87" s="44"/>
    </row>
    <row r="88" spans="3:5" x14ac:dyDescent="0.25">
      <c r="C88" s="44"/>
      <c r="D88" s="44"/>
      <c r="E88" s="44"/>
    </row>
    <row r="89" spans="3:5" x14ac:dyDescent="0.25">
      <c r="C89" s="44"/>
      <c r="D89" s="44"/>
      <c r="E89" s="44"/>
    </row>
    <row r="90" spans="3:5" x14ac:dyDescent="0.25">
      <c r="C90" s="44"/>
      <c r="D90" s="44"/>
      <c r="E90" s="44"/>
    </row>
    <row r="91" spans="3:5" x14ac:dyDescent="0.25">
      <c r="C91" s="44"/>
      <c r="D91" s="44"/>
      <c r="E91" s="44"/>
    </row>
    <row r="92" spans="3:5" x14ac:dyDescent="0.25">
      <c r="C92" s="44"/>
      <c r="D92" s="44"/>
      <c r="E92" s="44"/>
    </row>
    <row r="93" spans="3:5" x14ac:dyDescent="0.25">
      <c r="C93" s="44"/>
      <c r="D93" s="44"/>
      <c r="E93" s="44"/>
    </row>
    <row r="94" spans="3:5" x14ac:dyDescent="0.25">
      <c r="C94" s="44"/>
      <c r="D94" s="44"/>
      <c r="E94" s="44"/>
    </row>
    <row r="95" spans="3:5" x14ac:dyDescent="0.25">
      <c r="C95" s="44"/>
      <c r="D95" s="44"/>
      <c r="E95" s="44"/>
    </row>
    <row r="96" spans="3:5" x14ac:dyDescent="0.25">
      <c r="C96" s="44"/>
      <c r="D96" s="44"/>
      <c r="E96" s="44"/>
    </row>
    <row r="97" spans="3:5" x14ac:dyDescent="0.25">
      <c r="C97" s="44"/>
      <c r="D97" s="44"/>
      <c r="E97" s="44"/>
    </row>
    <row r="98" spans="3:5" x14ac:dyDescent="0.25">
      <c r="C98" s="44"/>
      <c r="D98" s="44"/>
      <c r="E98" s="44"/>
    </row>
    <row r="99" spans="3:5" x14ac:dyDescent="0.25">
      <c r="C99" s="44"/>
      <c r="D99" s="44"/>
      <c r="E99" s="44"/>
    </row>
    <row r="100" spans="3:5" x14ac:dyDescent="0.25">
      <c r="C100" s="44"/>
      <c r="D100" s="44"/>
      <c r="E100" s="44"/>
    </row>
    <row r="101" spans="3:5" x14ac:dyDescent="0.25">
      <c r="C101" s="44"/>
      <c r="D101" s="44"/>
      <c r="E101" s="44"/>
    </row>
    <row r="102" spans="3:5" x14ac:dyDescent="0.25">
      <c r="C102" s="44"/>
      <c r="D102" s="44"/>
      <c r="E102" s="44"/>
    </row>
    <row r="103" spans="3:5" x14ac:dyDescent="0.25">
      <c r="C103" s="44"/>
      <c r="D103" s="44"/>
      <c r="E103" s="44"/>
    </row>
    <row r="104" spans="3:5" x14ac:dyDescent="0.25">
      <c r="C104" s="44"/>
      <c r="D104" s="44"/>
      <c r="E104" s="44"/>
    </row>
    <row r="105" spans="3:5" x14ac:dyDescent="0.25">
      <c r="C105" s="44"/>
      <c r="D105" s="44"/>
      <c r="E105" s="44"/>
    </row>
    <row r="106" spans="3:5" x14ac:dyDescent="0.25">
      <c r="C106" s="44"/>
      <c r="D106" s="44"/>
      <c r="E106" s="44"/>
    </row>
    <row r="107" spans="3:5" x14ac:dyDescent="0.25">
      <c r="C107" s="44"/>
      <c r="D107" s="44"/>
      <c r="E107" s="44"/>
    </row>
    <row r="108" spans="3:5" x14ac:dyDescent="0.25">
      <c r="C108" s="44"/>
      <c r="D108" s="44"/>
      <c r="E108" s="44"/>
    </row>
    <row r="109" spans="3:5" x14ac:dyDescent="0.25">
      <c r="C109" s="44"/>
      <c r="D109" s="44"/>
      <c r="E109" s="44"/>
    </row>
    <row r="110" spans="3:5" x14ac:dyDescent="0.25">
      <c r="C110" s="44"/>
      <c r="D110" s="44"/>
      <c r="E110" s="44"/>
    </row>
    <row r="111" spans="3:5" x14ac:dyDescent="0.25">
      <c r="C111" s="44"/>
      <c r="D111" s="44"/>
      <c r="E111" s="44"/>
    </row>
    <row r="112" spans="3:5" x14ac:dyDescent="0.25">
      <c r="C112" s="44"/>
      <c r="D112" s="44"/>
      <c r="E112" s="44"/>
    </row>
    <row r="113" spans="3:5" x14ac:dyDescent="0.25">
      <c r="C113" s="44"/>
      <c r="D113" s="44"/>
      <c r="E113" s="44"/>
    </row>
    <row r="114" spans="3:5" x14ac:dyDescent="0.25">
      <c r="C114" s="44"/>
      <c r="D114" s="44"/>
      <c r="E114" s="44"/>
    </row>
    <row r="115" spans="3:5" x14ac:dyDescent="0.25">
      <c r="C115" s="44"/>
      <c r="D115" s="44"/>
      <c r="E115" s="44"/>
    </row>
    <row r="116" spans="3:5" x14ac:dyDescent="0.25">
      <c r="C116" s="44"/>
      <c r="D116" s="44"/>
      <c r="E116" s="44"/>
    </row>
    <row r="117" spans="3:5" x14ac:dyDescent="0.25">
      <c r="C117" s="44"/>
      <c r="D117" s="44"/>
      <c r="E117" s="44"/>
    </row>
    <row r="118" spans="3:5" x14ac:dyDescent="0.25">
      <c r="C118" s="44"/>
      <c r="D118" s="44"/>
      <c r="E118" s="44"/>
    </row>
    <row r="119" spans="3:5" x14ac:dyDescent="0.25">
      <c r="C119" s="44"/>
      <c r="D119" s="44"/>
      <c r="E119" s="44"/>
    </row>
    <row r="120" spans="3:5" x14ac:dyDescent="0.25">
      <c r="C120" s="44"/>
      <c r="D120" s="44"/>
      <c r="E120" s="44"/>
    </row>
    <row r="121" spans="3:5" x14ac:dyDescent="0.25">
      <c r="C121" s="44"/>
      <c r="D121" s="44"/>
      <c r="E121" s="44"/>
    </row>
    <row r="122" spans="3:5" x14ac:dyDescent="0.25">
      <c r="C122" s="44"/>
      <c r="D122" s="44"/>
      <c r="E122" s="44"/>
    </row>
    <row r="123" spans="3:5" x14ac:dyDescent="0.25">
      <c r="C123" s="44"/>
      <c r="D123" s="44"/>
      <c r="E123" s="44"/>
    </row>
    <row r="124" spans="3:5" x14ac:dyDescent="0.25">
      <c r="C124" s="44"/>
      <c r="D124" s="44"/>
      <c r="E124" s="44"/>
    </row>
    <row r="125" spans="3:5" x14ac:dyDescent="0.25">
      <c r="C125" s="44"/>
      <c r="D125" s="44"/>
      <c r="E125" s="44"/>
    </row>
    <row r="126" spans="3:5" x14ac:dyDescent="0.25">
      <c r="C126" s="44"/>
      <c r="D126" s="44"/>
      <c r="E126" s="44"/>
    </row>
    <row r="127" spans="3:5" x14ac:dyDescent="0.25">
      <c r="C127" s="44"/>
      <c r="D127" s="44"/>
      <c r="E127" s="44"/>
    </row>
    <row r="128" spans="3:5" x14ac:dyDescent="0.25">
      <c r="C128" s="44"/>
      <c r="D128" s="44"/>
      <c r="E128" s="44"/>
    </row>
    <row r="129" spans="3:5" x14ac:dyDescent="0.25">
      <c r="C129" s="44"/>
      <c r="D129" s="44"/>
      <c r="E129" s="44"/>
    </row>
    <row r="130" spans="3:5" x14ac:dyDescent="0.25">
      <c r="C130" s="44"/>
      <c r="D130" s="44"/>
      <c r="E130" s="44"/>
    </row>
    <row r="131" spans="3:5" x14ac:dyDescent="0.25">
      <c r="C131" s="44"/>
      <c r="D131" s="44"/>
      <c r="E131" s="44"/>
    </row>
    <row r="132" spans="3:5" x14ac:dyDescent="0.25">
      <c r="C132" s="44"/>
      <c r="D132" s="44"/>
      <c r="E132" s="44"/>
    </row>
    <row r="133" spans="3:5" x14ac:dyDescent="0.25">
      <c r="C133" s="44"/>
      <c r="D133" s="44"/>
      <c r="E133" s="44"/>
    </row>
    <row r="134" spans="3:5" x14ac:dyDescent="0.25">
      <c r="C134" s="44"/>
      <c r="D134" s="44"/>
      <c r="E134" s="44"/>
    </row>
    <row r="135" spans="3:5" x14ac:dyDescent="0.25">
      <c r="C135" s="44"/>
      <c r="D135" s="44"/>
      <c r="E135" s="44"/>
    </row>
    <row r="136" spans="3:5" x14ac:dyDescent="0.25">
      <c r="C136" s="44"/>
      <c r="D136" s="44"/>
      <c r="E136" s="44"/>
    </row>
    <row r="137" spans="3:5" x14ac:dyDescent="0.25">
      <c r="C137" s="44"/>
      <c r="D137" s="44"/>
      <c r="E137" s="44"/>
    </row>
    <row r="138" spans="3:5" x14ac:dyDescent="0.25">
      <c r="C138" s="44"/>
      <c r="D138" s="44"/>
      <c r="E138" s="44"/>
    </row>
    <row r="139" spans="3:5" x14ac:dyDescent="0.25">
      <c r="C139" s="44"/>
      <c r="D139" s="44"/>
      <c r="E139" s="44"/>
    </row>
    <row r="140" spans="3:5" x14ac:dyDescent="0.25">
      <c r="C140" s="44"/>
      <c r="D140" s="44"/>
      <c r="E140" s="44"/>
    </row>
    <row r="141" spans="3:5" x14ac:dyDescent="0.25">
      <c r="C141" s="44"/>
      <c r="D141" s="44"/>
      <c r="E141" s="44"/>
    </row>
    <row r="142" spans="3:5" x14ac:dyDescent="0.25">
      <c r="C142" s="44"/>
      <c r="D142" s="44"/>
      <c r="E142" s="44"/>
    </row>
    <row r="143" spans="3:5" x14ac:dyDescent="0.25">
      <c r="C143" s="44"/>
      <c r="D143" s="44"/>
      <c r="E143" s="44"/>
    </row>
    <row r="144" spans="3:5" x14ac:dyDescent="0.25">
      <c r="C144" s="44"/>
      <c r="D144" s="44"/>
      <c r="E144" s="44"/>
    </row>
    <row r="145" spans="3:5" x14ac:dyDescent="0.25">
      <c r="C145" s="44"/>
      <c r="D145" s="44"/>
      <c r="E145" s="44"/>
    </row>
    <row r="146" spans="3:5" x14ac:dyDescent="0.25">
      <c r="C146" s="44"/>
      <c r="D146" s="44"/>
      <c r="E146" s="44"/>
    </row>
    <row r="147" spans="3:5" x14ac:dyDescent="0.25">
      <c r="C147" s="44"/>
      <c r="D147" s="44"/>
      <c r="E147" s="44"/>
    </row>
    <row r="148" spans="3:5" x14ac:dyDescent="0.25">
      <c r="C148" s="44"/>
      <c r="D148" s="44"/>
      <c r="E148" s="44"/>
    </row>
    <row r="149" spans="3:5" x14ac:dyDescent="0.25">
      <c r="C149" s="44"/>
      <c r="D149" s="44"/>
      <c r="E149" s="44"/>
    </row>
    <row r="150" spans="3:5" x14ac:dyDescent="0.25">
      <c r="C150" s="44"/>
      <c r="D150" s="44"/>
      <c r="E150" s="44"/>
    </row>
    <row r="151" spans="3:5" x14ac:dyDescent="0.25">
      <c r="C151" s="44"/>
      <c r="D151" s="44"/>
      <c r="E151" s="44"/>
    </row>
    <row r="152" spans="3:5" x14ac:dyDescent="0.25">
      <c r="C152" s="44"/>
      <c r="D152" s="44"/>
      <c r="E152" s="44"/>
    </row>
    <row r="153" spans="3:5" x14ac:dyDescent="0.25">
      <c r="C153" s="44"/>
      <c r="D153" s="44"/>
      <c r="E153" s="44"/>
    </row>
    <row r="154" spans="3:5" x14ac:dyDescent="0.25">
      <c r="C154" s="44"/>
      <c r="D154" s="44"/>
      <c r="E154" s="44"/>
    </row>
    <row r="155" spans="3:5" x14ac:dyDescent="0.25">
      <c r="C155" s="44"/>
      <c r="D155" s="44"/>
      <c r="E155" s="44"/>
    </row>
    <row r="156" spans="3:5" x14ac:dyDescent="0.25">
      <c r="C156" s="44"/>
      <c r="D156" s="44"/>
      <c r="E156" s="44"/>
    </row>
    <row r="157" spans="3:5" x14ac:dyDescent="0.25">
      <c r="C157" s="44"/>
      <c r="D157" s="44"/>
      <c r="E157" s="44"/>
    </row>
    <row r="158" spans="3:5" x14ac:dyDescent="0.25">
      <c r="C158" s="44"/>
      <c r="D158" s="44"/>
      <c r="E158" s="44"/>
    </row>
    <row r="159" spans="3:5" x14ac:dyDescent="0.25">
      <c r="C159" s="44"/>
      <c r="D159" s="44"/>
      <c r="E159" s="44"/>
    </row>
    <row r="160" spans="3:5" x14ac:dyDescent="0.25">
      <c r="C160" s="44"/>
      <c r="D160" s="44"/>
      <c r="E160" s="44"/>
    </row>
    <row r="161" spans="3:5" x14ac:dyDescent="0.25">
      <c r="C161" s="44"/>
      <c r="D161" s="44"/>
      <c r="E161" s="44"/>
    </row>
    <row r="162" spans="3:5" x14ac:dyDescent="0.25">
      <c r="C162" s="44"/>
      <c r="D162" s="44"/>
      <c r="E162" s="44"/>
    </row>
    <row r="163" spans="3:5" x14ac:dyDescent="0.25">
      <c r="C163" s="44"/>
      <c r="D163" s="44"/>
      <c r="E163" s="44"/>
    </row>
    <row r="164" spans="3:5" x14ac:dyDescent="0.25">
      <c r="C164" s="44"/>
      <c r="D164" s="44"/>
      <c r="E164" s="44"/>
    </row>
    <row r="165" spans="3:5" x14ac:dyDescent="0.25">
      <c r="C165" s="44"/>
      <c r="D165" s="44"/>
      <c r="E165" s="44"/>
    </row>
    <row r="166" spans="3:5" x14ac:dyDescent="0.25">
      <c r="C166" s="44"/>
      <c r="D166" s="44"/>
      <c r="E166" s="44"/>
    </row>
    <row r="167" spans="3:5" x14ac:dyDescent="0.25">
      <c r="C167" s="44"/>
      <c r="D167" s="44"/>
      <c r="E167" s="44"/>
    </row>
    <row r="168" spans="3:5" x14ac:dyDescent="0.25">
      <c r="C168" s="44"/>
      <c r="D168" s="44"/>
      <c r="E168" s="44"/>
    </row>
    <row r="169" spans="3:5" x14ac:dyDescent="0.25">
      <c r="C169" s="44"/>
      <c r="D169" s="44"/>
      <c r="E169" s="44"/>
    </row>
    <row r="170" spans="3:5" x14ac:dyDescent="0.25">
      <c r="C170" s="44"/>
      <c r="D170" s="44"/>
      <c r="E170" s="44"/>
    </row>
    <row r="171" spans="3:5" x14ac:dyDescent="0.25">
      <c r="C171" s="44"/>
      <c r="D171" s="44"/>
      <c r="E171" s="44"/>
    </row>
    <row r="172" spans="3:5" x14ac:dyDescent="0.25">
      <c r="C172" s="44"/>
      <c r="D172" s="44"/>
      <c r="E172" s="44"/>
    </row>
    <row r="173" spans="3:5" x14ac:dyDescent="0.25">
      <c r="C173" s="44"/>
      <c r="D173" s="44"/>
      <c r="E173" s="44"/>
    </row>
    <row r="174" spans="3:5" x14ac:dyDescent="0.25">
      <c r="C174" s="44"/>
      <c r="D174" s="44"/>
      <c r="E174" s="44"/>
    </row>
    <row r="175" spans="3:5" x14ac:dyDescent="0.25">
      <c r="C175" s="44"/>
      <c r="D175" s="44"/>
      <c r="E175" s="44"/>
    </row>
    <row r="176" spans="3:5" x14ac:dyDescent="0.25">
      <c r="C176" s="44"/>
      <c r="D176" s="44"/>
      <c r="E176" s="44"/>
    </row>
    <row r="177" spans="3:5" x14ac:dyDescent="0.25">
      <c r="C177" s="44"/>
      <c r="D177" s="44"/>
      <c r="E177" s="44"/>
    </row>
    <row r="178" spans="3:5" x14ac:dyDescent="0.25">
      <c r="C178" s="44"/>
      <c r="D178" s="44"/>
      <c r="E178" s="44"/>
    </row>
    <row r="179" spans="3:5" x14ac:dyDescent="0.25">
      <c r="C179" s="44"/>
      <c r="D179" s="44"/>
      <c r="E179" s="44"/>
    </row>
    <row r="180" spans="3:5" x14ac:dyDescent="0.25">
      <c r="C180" s="44"/>
      <c r="D180" s="44"/>
      <c r="E180" s="44"/>
    </row>
    <row r="181" spans="3:5" x14ac:dyDescent="0.25">
      <c r="C181" s="44"/>
      <c r="D181" s="44"/>
      <c r="E181" s="44"/>
    </row>
    <row r="182" spans="3:5" x14ac:dyDescent="0.25">
      <c r="C182" s="44"/>
      <c r="D182" s="44"/>
      <c r="E182" s="44"/>
    </row>
    <row r="183" spans="3:5" x14ac:dyDescent="0.25">
      <c r="C183" s="44"/>
      <c r="D183" s="44"/>
      <c r="E183" s="44"/>
    </row>
    <row r="184" spans="3:5" x14ac:dyDescent="0.25">
      <c r="C184" s="44"/>
      <c r="D184" s="44"/>
      <c r="E184" s="44"/>
    </row>
    <row r="185" spans="3:5" x14ac:dyDescent="0.25">
      <c r="C185" s="44"/>
      <c r="D185" s="44"/>
      <c r="E185" s="44"/>
    </row>
    <row r="186" spans="3:5" x14ac:dyDescent="0.25">
      <c r="C186" s="44"/>
      <c r="D186" s="44"/>
      <c r="E186" s="44"/>
    </row>
    <row r="187" spans="3:5" x14ac:dyDescent="0.25">
      <c r="C187" s="44"/>
      <c r="D187" s="44"/>
      <c r="E187" s="44"/>
    </row>
    <row r="188" spans="3:5" x14ac:dyDescent="0.25">
      <c r="C188" s="44"/>
      <c r="D188" s="44"/>
      <c r="E188" s="44"/>
    </row>
  </sheetData>
  <sheetProtection pivotTables="0"/>
  <mergeCells count="11">
    <mergeCell ref="A13:F13"/>
    <mergeCell ref="A14:F14"/>
    <mergeCell ref="A15:F15"/>
    <mergeCell ref="A16:F16"/>
    <mergeCell ref="A17:F17"/>
    <mergeCell ref="A12:F12"/>
    <mergeCell ref="A1:F1"/>
    <mergeCell ref="A2:F2"/>
    <mergeCell ref="A4:F4"/>
    <mergeCell ref="A10:F10"/>
    <mergeCell ref="A11:F11"/>
  </mergeCells>
  <conditionalFormatting sqref="E21:E68">
    <cfRule type="cellIs" dxfId="398" priority="1" operator="between">
      <formula>0</formula>
      <formula>0.1</formula>
    </cfRule>
  </conditionalFormatting>
  <conditionalFormatting sqref="E21:E73">
    <cfRule type="cellIs" dxfId="397" priority="2" operator="between">
      <formula>17</formula>
      <formula>25</formula>
    </cfRule>
    <cfRule type="cellIs" dxfId="396" priority="3" operator="between">
      <formula>9</formula>
      <formula>16</formula>
    </cfRule>
    <cfRule type="cellIs" dxfId="395" priority="4" operator="between">
      <formula>0.2</formula>
      <formula>8</formula>
    </cfRule>
  </conditionalFormatting>
  <hyperlinks>
    <hyperlink ref="H2" location="'Indice Schede'!A1" display="Torna all'indice" xr:uid="{00000000-0004-0000-0100-000000000000}"/>
    <hyperlink ref="H4" location="'Misure riduzione del rischio'!A1" display="Vai alle Misure riduzione rischio" xr:uid="{00000000-0004-0000-0100-000001000000}"/>
  </hyperlinks>
  <pageMargins left="0.7" right="0.7" top="0.75" bottom="0.75" header="0.3" footer="0.3"/>
  <pageSetup paperSize="9" scale="62" fitToHeight="0"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68"/>
  <sheetViews>
    <sheetView zoomScaleNormal="100" zoomScaleSheetLayoutView="100" workbookViewId="0">
      <selection activeCell="A41" sqref="A41:B4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Schede'!B28,"non utilizzata")</f>
        <v>17</v>
      </c>
      <c r="D2" s="99" t="s">
        <v>80</v>
      </c>
      <c r="E2" s="100"/>
      <c r="F2" s="64" t="s">
        <v>36</v>
      </c>
      <c r="H2" t="s">
        <v>36</v>
      </c>
    </row>
    <row r="3" spans="1:8" ht="45" customHeight="1" thickBot="1" x14ac:dyDescent="0.3">
      <c r="A3" s="106" t="s">
        <v>13</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46</v>
      </c>
      <c r="G7" s="8" t="s">
        <v>45</v>
      </c>
      <c r="H7">
        <v>2</v>
      </c>
    </row>
    <row r="8" spans="1:8" ht="30" customHeight="1" thickBot="1" x14ac:dyDescent="0.3">
      <c r="A8" s="23" t="s">
        <v>49</v>
      </c>
      <c r="B8" s="22">
        <f>VLOOKUP(B7,G5:H10,2,FALSE)</f>
        <v>3</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97" t="s">
        <v>59</v>
      </c>
      <c r="B15" s="98"/>
      <c r="G15" s="7" t="s">
        <v>53</v>
      </c>
      <c r="H15">
        <v>5</v>
      </c>
    </row>
    <row r="16" spans="1:8" ht="39" customHeight="1" x14ac:dyDescent="0.25">
      <c r="A16" s="28" t="s">
        <v>60</v>
      </c>
      <c r="B16" s="62" t="s">
        <v>62</v>
      </c>
    </row>
    <row r="17" spans="1:8" ht="30" customHeight="1" thickBot="1" x14ac:dyDescent="0.3">
      <c r="A17" s="15" t="s">
        <v>49</v>
      </c>
      <c r="B17" s="30">
        <f>VLOOKUP(B16,G22:H25,2,FALSE)</f>
        <v>3</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3</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103</v>
      </c>
      <c r="G29" s="11" t="s">
        <v>66</v>
      </c>
      <c r="H29">
        <v>5</v>
      </c>
    </row>
    <row r="30" spans="1:8" ht="30" customHeight="1" thickBot="1" x14ac:dyDescent="0.3">
      <c r="A30" s="15" t="s">
        <v>49</v>
      </c>
      <c r="B30" s="30">
        <f>VLOOKUP(B29,G38:H43,2,FALSE)</f>
        <v>2</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4.5</v>
      </c>
    </row>
    <row r="45" spans="1:8" ht="30" customHeight="1" thickBot="1" x14ac:dyDescent="0.3">
      <c r="A45" s="34"/>
      <c r="B45" s="35"/>
    </row>
    <row r="46" spans="1:8" ht="30" customHeight="1" thickBot="1" x14ac:dyDescent="0.3">
      <c r="A46" s="104" t="s">
        <v>119</v>
      </c>
      <c r="B46" s="112"/>
    </row>
    <row r="47" spans="1:8" ht="84" customHeight="1" thickBot="1" x14ac:dyDescent="0.3">
      <c r="A47" s="110" t="s">
        <v>209</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1300-000000000000}">
      <formula1>$G$13:$G$15</formula1>
    </dataValidation>
    <dataValidation type="list" allowBlank="1" showInputMessage="1" showErrorMessage="1" promptTitle="Criterio" prompt="Selezionare una delle possibili opzioni dal menu a tendina" sqref="B13" xr:uid="{00000000-0002-0000-1300-000001000000}">
      <formula1>$G$17:$G$20</formula1>
    </dataValidation>
    <dataValidation type="list" allowBlank="1" showInputMessage="1" showErrorMessage="1" promptTitle="Criterio" prompt="Selezionare una delle possibili opzioni dal menu a tendina" sqref="B7" xr:uid="{00000000-0002-0000-1300-000002000000}">
      <formula1>$G$5:$G$10</formula1>
    </dataValidation>
    <dataValidation type="list" allowBlank="1" showInputMessage="1" showErrorMessage="1" promptTitle="Criterio" prompt="Selezionare una delle possibili opzioni dal menu a tendina" sqref="B16" xr:uid="{00000000-0002-0000-1300-000003000000}">
      <formula1>$G$22:$G$25</formula1>
    </dataValidation>
    <dataValidation type="list" allowBlank="1" showInputMessage="1" showErrorMessage="1" promptTitle="Criterio" prompt="Selezionare una delle possibili opzioni dal menu a tendina" sqref="B19" xr:uid="{00000000-0002-0000-1300-000004000000}">
      <formula1>$G$27:$G$29</formula1>
    </dataValidation>
    <dataValidation type="list" allowBlank="1" showInputMessage="1" showErrorMessage="1" promptTitle="Criterio" prompt="Selezionare una delle possibili opzioni dal menu a tendina" sqref="B22" xr:uid="{00000000-0002-0000-1300-000005000000}">
      <formula1>$G$31:$G$36</formula1>
    </dataValidation>
    <dataValidation type="list" allowBlank="1" showInputMessage="1" showErrorMessage="1" promptTitle="Seleziona" prompt="Selezionare una delle possibili opzioni dal menu a tendina" sqref="F2" xr:uid="{00000000-0002-0000-1300-000006000000}">
      <formula1>$H$2:$H$3</formula1>
    </dataValidation>
    <dataValidation type="list" allowBlank="1" showInputMessage="1" showErrorMessage="1" promptTitle="Impatto" prompt="Selezionare una delle possibili opzioni dal menu a tendina" sqref="B29" xr:uid="{00000000-0002-0000-1300-000007000000}">
      <formula1>$G$38:$G$43</formula1>
    </dataValidation>
    <dataValidation type="list" allowBlank="1" showInputMessage="1" showErrorMessage="1" promptTitle="Impatto" prompt="Selezionare una delle possibili opzioni dal menu a tendina" sqref="B32" xr:uid="{00000000-0002-0000-1300-000008000000}">
      <formula1>$G$27:$G$29</formula1>
    </dataValidation>
    <dataValidation type="list" allowBlank="1" showInputMessage="1" showErrorMessage="1" promptTitle="Impatto" prompt="Selezionare una delle possibili opzioni dal menu a tendina" sqref="B35" xr:uid="{00000000-0002-0000-1300-000009000000}">
      <formula1>$G$48:$G$54</formula1>
    </dataValidation>
    <dataValidation type="list" allowBlank="1" showInputMessage="1" showErrorMessage="1" promptTitle="Impatto" prompt="Selezionare una delle possibili opzioni dal menu a tendina" sqref="B38" xr:uid="{00000000-0002-0000-1300-00000A000000}">
      <formula1>$G$56:$G$61</formula1>
    </dataValidation>
  </dataValidations>
  <hyperlinks>
    <hyperlink ref="D4:F4" location="'Indice Schede'!A1" display="Torna all'indice" xr:uid="{00000000-0004-0000-13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68"/>
  <sheetViews>
    <sheetView topLeftCell="A40" zoomScaleNormal="100" zoomScaleSheetLayoutView="100" workbookViewId="0">
      <selection activeCell="A48" sqref="A48"/>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Schede'!B29,"non utilizzata")</f>
        <v>18</v>
      </c>
      <c r="D2" s="99" t="s">
        <v>80</v>
      </c>
      <c r="E2" s="100"/>
      <c r="F2" s="64" t="s">
        <v>36</v>
      </c>
      <c r="H2" t="s">
        <v>36</v>
      </c>
    </row>
    <row r="3" spans="1:8" ht="45" customHeight="1" thickBot="1" x14ac:dyDescent="0.3">
      <c r="A3" s="106" t="s">
        <v>14</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47</v>
      </c>
      <c r="G7" s="8" t="s">
        <v>45</v>
      </c>
      <c r="H7">
        <v>2</v>
      </c>
    </row>
    <row r="8" spans="1:8" ht="30" customHeight="1" thickBot="1" x14ac:dyDescent="0.3">
      <c r="A8" s="23" t="s">
        <v>49</v>
      </c>
      <c r="B8" s="22">
        <f>VLOOKUP(B7,G5:H10,2,FALSE)</f>
        <v>4</v>
      </c>
      <c r="G8" s="7" t="s">
        <v>46</v>
      </c>
      <c r="H8">
        <v>3</v>
      </c>
    </row>
    <row r="9" spans="1:8" ht="30" customHeight="1" thickBot="1" x14ac:dyDescent="0.3">
      <c r="A9" s="97" t="s">
        <v>50</v>
      </c>
      <c r="B9" s="98"/>
      <c r="G9" s="7" t="s">
        <v>47</v>
      </c>
      <c r="H9">
        <v>4</v>
      </c>
    </row>
    <row r="10" spans="1:8" ht="30" customHeight="1" thickBot="1" x14ac:dyDescent="0.3">
      <c r="A10" s="25" t="s">
        <v>51</v>
      </c>
      <c r="B10" s="63" t="s">
        <v>52</v>
      </c>
      <c r="G10" s="7" t="s">
        <v>48</v>
      </c>
      <c r="H10">
        <v>5</v>
      </c>
    </row>
    <row r="11" spans="1:8" ht="30" customHeight="1" thickBot="1" x14ac:dyDescent="0.3">
      <c r="A11" s="26" t="s">
        <v>49</v>
      </c>
      <c r="B11" s="22">
        <f>VLOOKUP(B10,G13:H15,2,FALSE)</f>
        <v>2</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61</v>
      </c>
    </row>
    <row r="17" spans="1:8" ht="30" customHeight="1" thickBot="1" x14ac:dyDescent="0.3">
      <c r="A17" s="15" t="s">
        <v>49</v>
      </c>
      <c r="B17" s="30">
        <f>VLOOKUP(B16,G22:H25,2,FALSE)</f>
        <v>1</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1.8333333333333333</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106</v>
      </c>
      <c r="G29" s="11" t="s">
        <v>66</v>
      </c>
      <c r="H29">
        <v>5</v>
      </c>
    </row>
    <row r="30" spans="1:8" ht="30" customHeight="1" thickBot="1" x14ac:dyDescent="0.3">
      <c r="A30" s="15" t="s">
        <v>49</v>
      </c>
      <c r="B30" s="30">
        <f>VLOOKUP(B29,G38:H43,2,FALSE)</f>
        <v>5</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2.25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4.125</v>
      </c>
    </row>
    <row r="45" spans="1:8" ht="30" customHeight="1" thickBot="1" x14ac:dyDescent="0.3">
      <c r="A45" s="34"/>
      <c r="B45" s="35"/>
    </row>
    <row r="46" spans="1:8" ht="30" customHeight="1" thickBot="1" x14ac:dyDescent="0.3">
      <c r="A46" s="104" t="s">
        <v>119</v>
      </c>
      <c r="B46" s="112"/>
    </row>
    <row r="47" spans="1:8" ht="81" customHeight="1" thickBot="1" x14ac:dyDescent="0.3">
      <c r="A47" s="110" t="s">
        <v>229</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xr:uid="{00000000-0002-0000-1400-000000000000}">
      <formula1>$G$56:$G$61</formula1>
    </dataValidation>
    <dataValidation type="list" allowBlank="1" showInputMessage="1" showErrorMessage="1" promptTitle="Impatto" prompt="Selezionare una delle possibili opzioni dal menu a tendina" sqref="B35" xr:uid="{00000000-0002-0000-1400-000001000000}">
      <formula1>$G$48:$G$54</formula1>
    </dataValidation>
    <dataValidation type="list" allowBlank="1" showInputMessage="1" showErrorMessage="1" promptTitle="Impatto" prompt="Selezionare una delle possibili opzioni dal menu a tendina" sqref="B32" xr:uid="{00000000-0002-0000-1400-000002000000}">
      <formula1>$G$27:$G$29</formula1>
    </dataValidation>
    <dataValidation type="list" allowBlank="1" showInputMessage="1" showErrorMessage="1" promptTitle="Impatto" prompt="Selezionare una delle possibili opzioni dal menu a tendina" sqref="B29" xr:uid="{00000000-0002-0000-1400-000003000000}">
      <formula1>$G$38:$G$43</formula1>
    </dataValidation>
    <dataValidation type="list" allowBlank="1" showInputMessage="1" showErrorMessage="1" promptTitle="Seleziona" prompt="Selezionare una delle possibili opzioni dal menu a tendina" sqref="F2" xr:uid="{00000000-0002-0000-1400-000004000000}">
      <formula1>$H$2:$H$3</formula1>
    </dataValidation>
    <dataValidation type="list" allowBlank="1" showInputMessage="1" showErrorMessage="1" promptTitle="Criterio" prompt="Selezionare una delle possibili opzioni dal menu a tendina" sqref="B22" xr:uid="{00000000-0002-0000-1400-000005000000}">
      <formula1>$G$31:$G$36</formula1>
    </dataValidation>
    <dataValidation type="list" allowBlank="1" showInputMessage="1" showErrorMessage="1" promptTitle="Criterio" prompt="Selezionare una delle possibili opzioni dal menu a tendina" sqref="B19" xr:uid="{00000000-0002-0000-1400-000006000000}">
      <formula1>$G$27:$G$29</formula1>
    </dataValidation>
    <dataValidation type="list" allowBlank="1" showInputMessage="1" showErrorMessage="1" promptTitle="Criterio" prompt="Selezionare una delle possibili opzioni dal menu a tendina" sqref="B16" xr:uid="{00000000-0002-0000-1400-000007000000}">
      <formula1>$G$22:$G$25</formula1>
    </dataValidation>
    <dataValidation type="list" allowBlank="1" showInputMessage="1" showErrorMessage="1" promptTitle="Criterio" prompt="Selezionare una delle possibili opzioni dal menu a tendina" sqref="B7" xr:uid="{00000000-0002-0000-1400-000008000000}">
      <formula1>$G$5:$G$10</formula1>
    </dataValidation>
    <dataValidation type="list" allowBlank="1" showInputMessage="1" showErrorMessage="1" promptTitle="Criterio" prompt="Selezionare una delle possibili opzioni dal menu a tendina" sqref="B13" xr:uid="{00000000-0002-0000-1400-000009000000}">
      <formula1>$G$17:$G$20</formula1>
    </dataValidation>
    <dataValidation type="list" allowBlank="1" showInputMessage="1" showErrorMessage="1" promptTitle="Criterio" prompt="Selezionare una delle possibili opzioni dal menu a tendina" sqref="B10" xr:uid="{00000000-0002-0000-1400-00000A000000}">
      <formula1>$G$13:$G$15</formula1>
    </dataValidation>
  </dataValidations>
  <hyperlinks>
    <hyperlink ref="D4:F4" location="'Indice Schede'!A1" display="Torna all'indice" xr:uid="{00000000-0004-0000-14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68"/>
  <sheetViews>
    <sheetView topLeftCell="A31"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Schede'!B30,"non utilizzata")</f>
        <v>19</v>
      </c>
      <c r="D2" s="99" t="s">
        <v>80</v>
      </c>
      <c r="E2" s="100"/>
      <c r="F2" s="64" t="s">
        <v>36</v>
      </c>
      <c r="H2" t="s">
        <v>36</v>
      </c>
    </row>
    <row r="3" spans="1:8" ht="45" customHeight="1" thickBot="1" x14ac:dyDescent="0.3">
      <c r="A3" s="106" t="s">
        <v>15</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45</v>
      </c>
      <c r="G7" s="8" t="s">
        <v>45</v>
      </c>
      <c r="H7">
        <v>2</v>
      </c>
    </row>
    <row r="8" spans="1:8" ht="30" customHeight="1" thickBot="1" x14ac:dyDescent="0.3">
      <c r="A8" s="23" t="s">
        <v>49</v>
      </c>
      <c r="B8" s="22">
        <f>VLOOKUP(B7,G5:H10,2,FALSE)</f>
        <v>2</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97" t="s">
        <v>59</v>
      </c>
      <c r="B15" s="98"/>
      <c r="G15" s="7" t="s">
        <v>53</v>
      </c>
      <c r="H15">
        <v>5</v>
      </c>
    </row>
    <row r="16" spans="1:8" ht="39" customHeight="1" x14ac:dyDescent="0.25">
      <c r="A16" s="28" t="s">
        <v>60</v>
      </c>
      <c r="B16" s="62" t="s">
        <v>61</v>
      </c>
    </row>
    <row r="17" spans="1:8" ht="30" customHeight="1" thickBot="1" x14ac:dyDescent="0.3">
      <c r="A17" s="15" t="s">
        <v>49</v>
      </c>
      <c r="B17" s="30">
        <f>VLOOKUP(B16,G22:H25,2,FALSE)</f>
        <v>1</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2.1666666666666665</v>
      </c>
    </row>
    <row r="45" spans="1:8" ht="30" customHeight="1" thickBot="1" x14ac:dyDescent="0.3">
      <c r="A45" s="34"/>
      <c r="B45" s="35"/>
    </row>
    <row r="46" spans="1:8" ht="30" customHeight="1" thickBot="1" x14ac:dyDescent="0.3">
      <c r="A46" s="104" t="s">
        <v>119</v>
      </c>
      <c r="B46" s="112"/>
    </row>
    <row r="47" spans="1:8" ht="40.700000000000003" customHeight="1" thickBot="1" x14ac:dyDescent="0.3">
      <c r="A47" s="110" t="s">
        <v>210</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1500-000000000000}">
      <formula1>$G$13:$G$15</formula1>
    </dataValidation>
    <dataValidation type="list" allowBlank="1" showInputMessage="1" showErrorMessage="1" promptTitle="Criterio" prompt="Selezionare una delle possibili opzioni dal menu a tendina" sqref="B13" xr:uid="{00000000-0002-0000-1500-000001000000}">
      <formula1>$G$17:$G$20</formula1>
    </dataValidation>
    <dataValidation type="list" allowBlank="1" showInputMessage="1" showErrorMessage="1" promptTitle="Criterio" prompt="Selezionare una delle possibili opzioni dal menu a tendina" sqref="B7" xr:uid="{00000000-0002-0000-1500-000002000000}">
      <formula1>$G$5:$G$10</formula1>
    </dataValidation>
    <dataValidation type="list" allowBlank="1" showInputMessage="1" showErrorMessage="1" promptTitle="Criterio" prompt="Selezionare una delle possibili opzioni dal menu a tendina" sqref="B16" xr:uid="{00000000-0002-0000-1500-000003000000}">
      <formula1>$G$22:$G$25</formula1>
    </dataValidation>
    <dataValidation type="list" allowBlank="1" showInputMessage="1" showErrorMessage="1" promptTitle="Criterio" prompt="Selezionare una delle possibili opzioni dal menu a tendina" sqref="B19" xr:uid="{00000000-0002-0000-1500-000004000000}">
      <formula1>$G$27:$G$29</formula1>
    </dataValidation>
    <dataValidation type="list" allowBlank="1" showInputMessage="1" showErrorMessage="1" promptTitle="Criterio" prompt="Selezionare una delle possibili opzioni dal menu a tendina" sqref="B22" xr:uid="{00000000-0002-0000-1500-000005000000}">
      <formula1>$G$31:$G$36</formula1>
    </dataValidation>
    <dataValidation type="list" allowBlank="1" showInputMessage="1" showErrorMessage="1" promptTitle="Seleziona" prompt="Selezionare una delle possibili opzioni dal menu a tendina" sqref="F2" xr:uid="{00000000-0002-0000-1500-000006000000}">
      <formula1>$H$2:$H$3</formula1>
    </dataValidation>
    <dataValidation type="list" allowBlank="1" showInputMessage="1" showErrorMessage="1" promptTitle="Impatto" prompt="Selezionare una delle possibili opzioni dal menu a tendina" sqref="B29" xr:uid="{00000000-0002-0000-1500-000007000000}">
      <formula1>$G$38:$G$43</formula1>
    </dataValidation>
    <dataValidation type="list" allowBlank="1" showInputMessage="1" showErrorMessage="1" promptTitle="Impatto" prompt="Selezionare una delle possibili opzioni dal menu a tendina" sqref="B32" xr:uid="{00000000-0002-0000-1500-000008000000}">
      <formula1>$G$27:$G$29</formula1>
    </dataValidation>
    <dataValidation type="list" allowBlank="1" showInputMessage="1" showErrorMessage="1" promptTitle="Impatto" prompt="Selezionare una delle possibili opzioni dal menu a tendina" sqref="B35" xr:uid="{00000000-0002-0000-1500-000009000000}">
      <formula1>$G$48:$G$54</formula1>
    </dataValidation>
    <dataValidation type="list" allowBlank="1" showInputMessage="1" showErrorMessage="1" promptTitle="Impatto" prompt="Selezionare una delle possibili opzioni dal menu a tendina" sqref="B38" xr:uid="{00000000-0002-0000-1500-00000A000000}">
      <formula1>$G$56:$G$61</formula1>
    </dataValidation>
  </dataValidations>
  <hyperlinks>
    <hyperlink ref="D4:F4" location="'Indice Schede'!A1" display="Torna all'indice" xr:uid="{00000000-0004-0000-15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68"/>
  <sheetViews>
    <sheetView topLeftCell="A37"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Schede'!B31,"non utilizzata")</f>
        <v>20</v>
      </c>
      <c r="D2" s="99" t="s">
        <v>80</v>
      </c>
      <c r="E2" s="100"/>
      <c r="F2" s="64" t="s">
        <v>36</v>
      </c>
      <c r="H2" t="s">
        <v>36</v>
      </c>
    </row>
    <row r="3" spans="1:8" ht="45" customHeight="1" thickBot="1" x14ac:dyDescent="0.3">
      <c r="A3" s="106" t="s">
        <v>124</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47</v>
      </c>
      <c r="G7" s="8" t="s">
        <v>45</v>
      </c>
      <c r="H7">
        <v>2</v>
      </c>
    </row>
    <row r="8" spans="1:8" ht="30" customHeight="1" thickBot="1" x14ac:dyDescent="0.3">
      <c r="A8" s="23" t="s">
        <v>49</v>
      </c>
      <c r="B8" s="22">
        <f>VLOOKUP(B7,G5:H10,2,FALSE)</f>
        <v>4</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62</v>
      </c>
    </row>
    <row r="17" spans="1:8" ht="30" customHeight="1" thickBot="1" x14ac:dyDescent="0.3">
      <c r="A17" s="15" t="s">
        <v>49</v>
      </c>
      <c r="B17" s="30">
        <f>VLOOKUP(B16,G22:H25,2,FALSE)</f>
        <v>3</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2.8333333333333335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3.541666666666667</v>
      </c>
    </row>
    <row r="45" spans="1:8" ht="30" customHeight="1" thickBot="1" x14ac:dyDescent="0.3">
      <c r="A45" s="34"/>
      <c r="B45" s="35"/>
    </row>
    <row r="46" spans="1:8" ht="30" customHeight="1" thickBot="1" x14ac:dyDescent="0.3">
      <c r="A46" s="104" t="s">
        <v>119</v>
      </c>
      <c r="B46" s="112"/>
    </row>
    <row r="47" spans="1:8" ht="40.700000000000003" customHeight="1" thickBot="1" x14ac:dyDescent="0.3">
      <c r="A47" s="110" t="s">
        <v>210</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xr:uid="{00000000-0002-0000-1600-000000000000}">
      <formula1>$G$56:$G$61</formula1>
    </dataValidation>
    <dataValidation type="list" allowBlank="1" showInputMessage="1" showErrorMessage="1" promptTitle="Impatto" prompt="Selezionare una delle possibili opzioni dal menu a tendina" sqref="B35" xr:uid="{00000000-0002-0000-1600-000001000000}">
      <formula1>$G$48:$G$54</formula1>
    </dataValidation>
    <dataValidation type="list" allowBlank="1" showInputMessage="1" showErrorMessage="1" promptTitle="Impatto" prompt="Selezionare una delle possibili opzioni dal menu a tendina" sqref="B32" xr:uid="{00000000-0002-0000-1600-000002000000}">
      <formula1>$G$27:$G$29</formula1>
    </dataValidation>
    <dataValidation type="list" allowBlank="1" showInputMessage="1" showErrorMessage="1" promptTitle="Impatto" prompt="Selezionare una delle possibili opzioni dal menu a tendina" sqref="B29" xr:uid="{00000000-0002-0000-1600-000003000000}">
      <formula1>$G$38:$G$43</formula1>
    </dataValidation>
    <dataValidation type="list" allowBlank="1" showInputMessage="1" showErrorMessage="1" promptTitle="Seleziona" prompt="Selezionare una delle possibili opzioni dal menu a tendina" sqref="F2" xr:uid="{00000000-0002-0000-1600-000004000000}">
      <formula1>$H$2:$H$3</formula1>
    </dataValidation>
    <dataValidation type="list" allowBlank="1" showInputMessage="1" showErrorMessage="1" promptTitle="Criterio" prompt="Selezionare una delle possibili opzioni dal menu a tendina" sqref="B22" xr:uid="{00000000-0002-0000-1600-000005000000}">
      <formula1>$G$31:$G$36</formula1>
    </dataValidation>
    <dataValidation type="list" allowBlank="1" showInputMessage="1" showErrorMessage="1" promptTitle="Criterio" prompt="Selezionare una delle possibili opzioni dal menu a tendina" sqref="B19" xr:uid="{00000000-0002-0000-1600-000006000000}">
      <formula1>$G$27:$G$29</formula1>
    </dataValidation>
    <dataValidation type="list" allowBlank="1" showInputMessage="1" showErrorMessage="1" promptTitle="Criterio" prompt="Selezionare una delle possibili opzioni dal menu a tendina" sqref="B16" xr:uid="{00000000-0002-0000-1600-000007000000}">
      <formula1>$G$22:$G$25</formula1>
    </dataValidation>
    <dataValidation type="list" allowBlank="1" showInputMessage="1" showErrorMessage="1" promptTitle="Criterio" prompt="Selezionare una delle possibili opzioni dal menu a tendina" sqref="B7" xr:uid="{00000000-0002-0000-1600-000008000000}">
      <formula1>$G$5:$G$10</formula1>
    </dataValidation>
    <dataValidation type="list" allowBlank="1" showInputMessage="1" showErrorMessage="1" promptTitle="Criterio" prompt="Selezionare una delle possibili opzioni dal menu a tendina" sqref="B13" xr:uid="{00000000-0002-0000-1600-000009000000}">
      <formula1>$G$17:$G$20</formula1>
    </dataValidation>
    <dataValidation type="list" allowBlank="1" showInputMessage="1" showErrorMessage="1" promptTitle="Criterio" prompt="Selezionare una delle possibili opzioni dal menu a tendina" sqref="B10" xr:uid="{00000000-0002-0000-1600-00000A000000}">
      <formula1>$G$13:$G$15</formula1>
    </dataValidation>
  </dataValidations>
  <hyperlinks>
    <hyperlink ref="D4:F4" location="'Indice Schede'!A1" display="Torna all'indice" xr:uid="{00000000-0004-0000-16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68"/>
  <sheetViews>
    <sheetView topLeftCell="A31" zoomScaleNormal="100" zoomScaleSheetLayoutView="100" workbookViewId="0">
      <selection activeCell="B39" sqref="B3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Schede'!B32,"non utilizzata")</f>
        <v>21</v>
      </c>
      <c r="D2" s="99" t="s">
        <v>80</v>
      </c>
      <c r="E2" s="100"/>
      <c r="F2" s="64" t="s">
        <v>36</v>
      </c>
      <c r="H2" t="s">
        <v>36</v>
      </c>
    </row>
    <row r="3" spans="1:8" ht="45" customHeight="1" thickBot="1" x14ac:dyDescent="0.3">
      <c r="A3" s="106" t="s">
        <v>125</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46</v>
      </c>
      <c r="G7" s="8" t="s">
        <v>45</v>
      </c>
      <c r="H7">
        <v>2</v>
      </c>
    </row>
    <row r="8" spans="1:8" ht="30" customHeight="1" thickBot="1" x14ac:dyDescent="0.3">
      <c r="A8" s="23" t="s">
        <v>49</v>
      </c>
      <c r="B8" s="22">
        <f>VLOOKUP(B7,G5:H10,2,FALSE)</f>
        <v>3</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97" t="s">
        <v>59</v>
      </c>
      <c r="B15" s="98"/>
      <c r="G15" s="7" t="s">
        <v>53</v>
      </c>
      <c r="H15">
        <v>5</v>
      </c>
    </row>
    <row r="16" spans="1:8" ht="39" customHeight="1" x14ac:dyDescent="0.25">
      <c r="A16" s="28" t="s">
        <v>60</v>
      </c>
      <c r="B16" s="62" t="s">
        <v>63</v>
      </c>
    </row>
    <row r="17" spans="1:8" ht="30" customHeight="1" thickBot="1" x14ac:dyDescent="0.3">
      <c r="A17" s="15" t="s">
        <v>49</v>
      </c>
      <c r="B17" s="30">
        <f>VLOOKUP(B16,G22:H25,2,FALSE)</f>
        <v>5</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73</v>
      </c>
      <c r="G22" s="7" t="s">
        <v>77</v>
      </c>
      <c r="H22" t="s">
        <v>76</v>
      </c>
    </row>
    <row r="23" spans="1:8" ht="30" customHeight="1" thickBot="1" x14ac:dyDescent="0.3">
      <c r="A23" s="15" t="s">
        <v>49</v>
      </c>
      <c r="B23" s="30">
        <f>VLOOKUP(B22,G31:H36,2,FALSE)</f>
        <v>5</v>
      </c>
      <c r="G23" s="11" t="s">
        <v>61</v>
      </c>
      <c r="H23">
        <v>1</v>
      </c>
    </row>
    <row r="24" spans="1:8" ht="30" customHeight="1" thickBot="1" x14ac:dyDescent="0.3">
      <c r="A24" s="19" t="s">
        <v>74</v>
      </c>
      <c r="B24" s="31">
        <f>IFERROR((B8+B11+B14+B17+B20+B23)/6,"-")</f>
        <v>3.6666666666666665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103</v>
      </c>
      <c r="G29" s="11" t="s">
        <v>66</v>
      </c>
      <c r="H29">
        <v>5</v>
      </c>
    </row>
    <row r="30" spans="1:8" ht="30" customHeight="1" thickBot="1" x14ac:dyDescent="0.3">
      <c r="A30" s="15" t="s">
        <v>49</v>
      </c>
      <c r="B30" s="30">
        <f>VLOOKUP(B29,G38:H43,2,FALSE)</f>
        <v>2</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5.5</v>
      </c>
    </row>
    <row r="45" spans="1:8" ht="30" customHeight="1" thickBot="1" x14ac:dyDescent="0.3">
      <c r="A45" s="34"/>
      <c r="B45" s="35"/>
    </row>
    <row r="46" spans="1:8" ht="30" customHeight="1" thickBot="1" x14ac:dyDescent="0.3">
      <c r="A46" s="104" t="s">
        <v>119</v>
      </c>
      <c r="B46" s="112"/>
    </row>
    <row r="47" spans="1:8" ht="66" customHeight="1" thickBot="1" x14ac:dyDescent="0.3">
      <c r="A47" s="110" t="s">
        <v>230</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1700-000000000000}">
      <formula1>$G$13:$G$15</formula1>
    </dataValidation>
    <dataValidation type="list" allowBlank="1" showInputMessage="1" showErrorMessage="1" promptTitle="Criterio" prompt="Selezionare una delle possibili opzioni dal menu a tendina" sqref="B13" xr:uid="{00000000-0002-0000-1700-000001000000}">
      <formula1>$G$17:$G$20</formula1>
    </dataValidation>
    <dataValidation type="list" allowBlank="1" showInputMessage="1" showErrorMessage="1" promptTitle="Criterio" prompt="Selezionare una delle possibili opzioni dal menu a tendina" sqref="B7" xr:uid="{00000000-0002-0000-1700-000002000000}">
      <formula1>$G$5:$G$10</formula1>
    </dataValidation>
    <dataValidation type="list" allowBlank="1" showInputMessage="1" showErrorMessage="1" promptTitle="Criterio" prompt="Selezionare una delle possibili opzioni dal menu a tendina" sqref="B16" xr:uid="{00000000-0002-0000-1700-000003000000}">
      <formula1>$G$22:$G$25</formula1>
    </dataValidation>
    <dataValidation type="list" allowBlank="1" showInputMessage="1" showErrorMessage="1" promptTitle="Criterio" prompt="Selezionare una delle possibili opzioni dal menu a tendina" sqref="B19" xr:uid="{00000000-0002-0000-1700-000004000000}">
      <formula1>$G$27:$G$29</formula1>
    </dataValidation>
    <dataValidation type="list" allowBlank="1" showInputMessage="1" showErrorMessage="1" promptTitle="Criterio" prompt="Selezionare una delle possibili opzioni dal menu a tendina" sqref="B22" xr:uid="{00000000-0002-0000-1700-000005000000}">
      <formula1>$G$31:$G$36</formula1>
    </dataValidation>
    <dataValidation type="list" allowBlank="1" showInputMessage="1" showErrorMessage="1" promptTitle="Seleziona" prompt="Selezionare una delle possibili opzioni dal menu a tendina" sqref="F2" xr:uid="{00000000-0002-0000-1700-000006000000}">
      <formula1>$H$2:$H$3</formula1>
    </dataValidation>
    <dataValidation type="list" allowBlank="1" showInputMessage="1" showErrorMessage="1" promptTitle="Impatto" prompt="Selezionare una delle possibili opzioni dal menu a tendina" sqref="B29" xr:uid="{00000000-0002-0000-1700-000007000000}">
      <formula1>$G$38:$G$43</formula1>
    </dataValidation>
    <dataValidation type="list" allowBlank="1" showInputMessage="1" showErrorMessage="1" promptTitle="Impatto" prompt="Selezionare una delle possibili opzioni dal menu a tendina" sqref="B32" xr:uid="{00000000-0002-0000-1700-000008000000}">
      <formula1>$G$27:$G$29</formula1>
    </dataValidation>
    <dataValidation type="list" allowBlank="1" showInputMessage="1" showErrorMessage="1" promptTitle="Impatto" prompt="Selezionare una delle possibili opzioni dal menu a tendina" sqref="B35" xr:uid="{00000000-0002-0000-1700-000009000000}">
      <formula1>$G$48:$G$54</formula1>
    </dataValidation>
    <dataValidation type="list" allowBlank="1" showInputMessage="1" showErrorMessage="1" promptTitle="Impatto" prompt="Selezionare una delle possibili opzioni dal menu a tendina" sqref="B38" xr:uid="{00000000-0002-0000-1700-00000A000000}">
      <formula1>$G$56:$G$61</formula1>
    </dataValidation>
  </dataValidations>
  <hyperlinks>
    <hyperlink ref="D4:F4" location="'Indice Schede'!A1" display="Torna all'indice" xr:uid="{00000000-0004-0000-17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68"/>
  <sheetViews>
    <sheetView zoomScaleNormal="100" zoomScaleSheetLayoutView="100" workbookViewId="0">
      <selection activeCell="A48" sqref="A48"/>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Schede'!B33,"non utilizzata")</f>
        <v>22</v>
      </c>
      <c r="D2" s="99" t="s">
        <v>80</v>
      </c>
      <c r="E2" s="100"/>
      <c r="F2" s="64" t="s">
        <v>36</v>
      </c>
      <c r="H2" t="s">
        <v>36</v>
      </c>
    </row>
    <row r="3" spans="1:8" ht="45" customHeight="1" thickBot="1" x14ac:dyDescent="0.3">
      <c r="A3" s="106" t="s">
        <v>126</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44</v>
      </c>
      <c r="G7" s="8" t="s">
        <v>45</v>
      </c>
      <c r="H7">
        <v>2</v>
      </c>
    </row>
    <row r="8" spans="1:8" ht="30" customHeight="1" thickBot="1" x14ac:dyDescent="0.3">
      <c r="A8" s="23" t="s">
        <v>49</v>
      </c>
      <c r="B8" s="22">
        <f>VLOOKUP(B7,G5:H10,2,FALSE)</f>
        <v>1</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62</v>
      </c>
    </row>
    <row r="17" spans="1:8" ht="30" customHeight="1" thickBot="1" x14ac:dyDescent="0.3">
      <c r="A17" s="15" t="s">
        <v>49</v>
      </c>
      <c r="B17" s="30">
        <f>VLOOKUP(B16,G22:H25,2,FALSE)</f>
        <v>3</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2.1666666666666665</v>
      </c>
    </row>
    <row r="45" spans="1:8" ht="30" customHeight="1" thickBot="1" x14ac:dyDescent="0.3">
      <c r="A45" s="34"/>
      <c r="B45" s="35"/>
    </row>
    <row r="46" spans="1:8" ht="30" customHeight="1" thickBot="1" x14ac:dyDescent="0.3">
      <c r="A46" s="104" t="s">
        <v>119</v>
      </c>
      <c r="B46" s="112"/>
    </row>
    <row r="47" spans="1:8" ht="54.95" customHeight="1" thickBot="1" x14ac:dyDescent="0.3">
      <c r="A47" s="110" t="s">
        <v>231</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xr:uid="{00000000-0002-0000-1800-000000000000}">
      <formula1>$G$56:$G$61</formula1>
    </dataValidation>
    <dataValidation type="list" allowBlank="1" showInputMessage="1" showErrorMessage="1" promptTitle="Impatto" prompt="Selezionare una delle possibili opzioni dal menu a tendina" sqref="B35" xr:uid="{00000000-0002-0000-1800-000001000000}">
      <formula1>$G$48:$G$54</formula1>
    </dataValidation>
    <dataValidation type="list" allowBlank="1" showInputMessage="1" showErrorMessage="1" promptTitle="Impatto" prompt="Selezionare una delle possibili opzioni dal menu a tendina" sqref="B32" xr:uid="{00000000-0002-0000-1800-000002000000}">
      <formula1>$G$27:$G$29</formula1>
    </dataValidation>
    <dataValidation type="list" allowBlank="1" showInputMessage="1" showErrorMessage="1" promptTitle="Impatto" prompt="Selezionare una delle possibili opzioni dal menu a tendina" sqref="B29" xr:uid="{00000000-0002-0000-1800-000003000000}">
      <formula1>$G$38:$G$43</formula1>
    </dataValidation>
    <dataValidation type="list" allowBlank="1" showInputMessage="1" showErrorMessage="1" promptTitle="Seleziona" prompt="Selezionare una delle possibili opzioni dal menu a tendina" sqref="F2" xr:uid="{00000000-0002-0000-1800-000004000000}">
      <formula1>$H$2:$H$3</formula1>
    </dataValidation>
    <dataValidation type="list" allowBlank="1" showInputMessage="1" showErrorMessage="1" promptTitle="Criterio" prompt="Selezionare una delle possibili opzioni dal menu a tendina" sqref="B22" xr:uid="{00000000-0002-0000-1800-000005000000}">
      <formula1>$G$31:$G$36</formula1>
    </dataValidation>
    <dataValidation type="list" allowBlank="1" showInputMessage="1" showErrorMessage="1" promptTitle="Criterio" prompt="Selezionare una delle possibili opzioni dal menu a tendina" sqref="B19" xr:uid="{00000000-0002-0000-1800-000006000000}">
      <formula1>$G$27:$G$29</formula1>
    </dataValidation>
    <dataValidation type="list" allowBlank="1" showInputMessage="1" showErrorMessage="1" promptTitle="Criterio" prompt="Selezionare una delle possibili opzioni dal menu a tendina" sqref="B16" xr:uid="{00000000-0002-0000-1800-000007000000}">
      <formula1>$G$22:$G$25</formula1>
    </dataValidation>
    <dataValidation type="list" allowBlank="1" showInputMessage="1" showErrorMessage="1" promptTitle="Criterio" prompt="Selezionare una delle possibili opzioni dal menu a tendina" sqref="B7" xr:uid="{00000000-0002-0000-1800-000008000000}">
      <formula1>$G$5:$G$10</formula1>
    </dataValidation>
    <dataValidation type="list" allowBlank="1" showInputMessage="1" showErrorMessage="1" promptTitle="Criterio" prompt="Selezionare una delle possibili opzioni dal menu a tendina" sqref="B13" xr:uid="{00000000-0002-0000-1800-000009000000}">
      <formula1>$G$17:$G$20</formula1>
    </dataValidation>
    <dataValidation type="list" allowBlank="1" showInputMessage="1" showErrorMessage="1" promptTitle="Criterio" prompt="Selezionare una delle possibili opzioni dal menu a tendina" sqref="B10" xr:uid="{00000000-0002-0000-1800-00000A000000}">
      <formula1>$G$13:$G$15</formula1>
    </dataValidation>
  </dataValidations>
  <hyperlinks>
    <hyperlink ref="D4:F4" location="'Indice Schede'!A1" display="Torna all'indice" xr:uid="{00000000-0004-0000-18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68"/>
  <sheetViews>
    <sheetView topLeftCell="A37" zoomScaleNormal="100" zoomScaleSheetLayoutView="100" workbookViewId="0">
      <selection activeCell="B44" sqref="B4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Schede'!B34,"non utilizzata")</f>
        <v>23</v>
      </c>
      <c r="D2" s="99" t="s">
        <v>80</v>
      </c>
      <c r="E2" s="100"/>
      <c r="F2" s="64" t="s">
        <v>36</v>
      </c>
      <c r="H2" t="s">
        <v>36</v>
      </c>
    </row>
    <row r="3" spans="1:8" ht="45" customHeight="1" thickBot="1" x14ac:dyDescent="0.3">
      <c r="A3" s="106" t="s">
        <v>16</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44</v>
      </c>
      <c r="G7" s="8" t="s">
        <v>45</v>
      </c>
      <c r="H7">
        <v>2</v>
      </c>
    </row>
    <row r="8" spans="1:8" ht="30" customHeight="1" thickBot="1" x14ac:dyDescent="0.3">
      <c r="A8" s="23" t="s">
        <v>49</v>
      </c>
      <c r="B8" s="22">
        <f>VLOOKUP(B7,G5:H10,2,FALSE)</f>
        <v>1</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62</v>
      </c>
    </row>
    <row r="17" spans="1:8" ht="30" customHeight="1" thickBot="1" x14ac:dyDescent="0.3">
      <c r="A17" s="15" t="s">
        <v>49</v>
      </c>
      <c r="B17" s="30">
        <f>VLOOKUP(B16,G22:H25,2,FALSE)</f>
        <v>3</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2</v>
      </c>
    </row>
    <row r="45" spans="1:8" ht="30" customHeight="1" thickBot="1" x14ac:dyDescent="0.3">
      <c r="A45" s="34"/>
      <c r="B45" s="35"/>
    </row>
    <row r="46" spans="1:8" ht="30" customHeight="1" thickBot="1" x14ac:dyDescent="0.3">
      <c r="A46" s="104" t="s">
        <v>119</v>
      </c>
      <c r="B46" s="112"/>
    </row>
    <row r="47" spans="1:8" ht="84" customHeight="1" thickBot="1" x14ac:dyDescent="0.3">
      <c r="A47" s="110" t="s">
        <v>232</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1900-000000000000}">
      <formula1>$G$13:$G$15</formula1>
    </dataValidation>
    <dataValidation type="list" allowBlank="1" showInputMessage="1" showErrorMessage="1" promptTitle="Criterio" prompt="Selezionare una delle possibili opzioni dal menu a tendina" sqref="B13" xr:uid="{00000000-0002-0000-1900-000001000000}">
      <formula1>$G$17:$G$20</formula1>
    </dataValidation>
    <dataValidation type="list" allowBlank="1" showInputMessage="1" showErrorMessage="1" promptTitle="Criterio" prompt="Selezionare una delle possibili opzioni dal menu a tendina" sqref="B7" xr:uid="{00000000-0002-0000-1900-000002000000}">
      <formula1>$G$5:$G$10</formula1>
    </dataValidation>
    <dataValidation type="list" allowBlank="1" showInputMessage="1" showErrorMessage="1" promptTitle="Criterio" prompt="Selezionare una delle possibili opzioni dal menu a tendina" sqref="B16" xr:uid="{00000000-0002-0000-1900-000003000000}">
      <formula1>$G$22:$G$25</formula1>
    </dataValidation>
    <dataValidation type="list" allowBlank="1" showInputMessage="1" showErrorMessage="1" promptTitle="Criterio" prompt="Selezionare una delle possibili opzioni dal menu a tendina" sqref="B19" xr:uid="{00000000-0002-0000-1900-000004000000}">
      <formula1>$G$27:$G$29</formula1>
    </dataValidation>
    <dataValidation type="list" allowBlank="1" showInputMessage="1" showErrorMessage="1" promptTitle="Criterio" prompt="Selezionare una delle possibili opzioni dal menu a tendina" sqref="B22" xr:uid="{00000000-0002-0000-1900-000005000000}">
      <formula1>$G$31:$G$36</formula1>
    </dataValidation>
    <dataValidation type="list" allowBlank="1" showInputMessage="1" showErrorMessage="1" promptTitle="Seleziona" prompt="Selezionare una delle possibili opzioni dal menu a tendina" sqref="F2" xr:uid="{00000000-0002-0000-1900-000006000000}">
      <formula1>$H$2:$H$3</formula1>
    </dataValidation>
    <dataValidation type="list" allowBlank="1" showInputMessage="1" showErrorMessage="1" promptTitle="Impatto" prompt="Selezionare una delle possibili opzioni dal menu a tendina" sqref="B29" xr:uid="{00000000-0002-0000-1900-000007000000}">
      <formula1>$G$38:$G$43</formula1>
    </dataValidation>
    <dataValidation type="list" allowBlank="1" showInputMessage="1" showErrorMessage="1" promptTitle="Impatto" prompt="Selezionare una delle possibili opzioni dal menu a tendina" sqref="B32" xr:uid="{00000000-0002-0000-1900-000008000000}">
      <formula1>$G$27:$G$29</formula1>
    </dataValidation>
    <dataValidation type="list" allowBlank="1" showInputMessage="1" showErrorMessage="1" promptTitle="Impatto" prompt="Selezionare una delle possibili opzioni dal menu a tendina" sqref="B35" xr:uid="{00000000-0002-0000-1900-000009000000}">
      <formula1>$G$48:$G$54</formula1>
    </dataValidation>
    <dataValidation type="list" allowBlank="1" showInputMessage="1" showErrorMessage="1" promptTitle="Impatto" prompt="Selezionare una delle possibili opzioni dal menu a tendina" sqref="B38" xr:uid="{00000000-0002-0000-1900-00000A000000}">
      <formula1>$G$56:$G$61</formula1>
    </dataValidation>
  </dataValidations>
  <hyperlinks>
    <hyperlink ref="D4:F4" location="'Indice Schede'!A1" display="Torna all'indice" xr:uid="{00000000-0004-0000-19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68"/>
  <sheetViews>
    <sheetView topLeftCell="A22" zoomScaleNormal="100" zoomScaleSheetLayoutView="100" workbookViewId="0">
      <selection activeCell="B13" sqref="B1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Schede'!B35,"non utilizzata")</f>
        <v>24</v>
      </c>
      <c r="D2" s="99" t="s">
        <v>80</v>
      </c>
      <c r="E2" s="100"/>
      <c r="F2" s="64" t="s">
        <v>36</v>
      </c>
      <c r="H2" t="s">
        <v>36</v>
      </c>
    </row>
    <row r="3" spans="1:8" ht="45" customHeight="1" thickBot="1" x14ac:dyDescent="0.3">
      <c r="A3" s="106" t="s">
        <v>17</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48</v>
      </c>
      <c r="G7" s="8" t="s">
        <v>45</v>
      </c>
      <c r="H7">
        <v>2</v>
      </c>
    </row>
    <row r="8" spans="1:8" ht="30" customHeight="1" thickBot="1" x14ac:dyDescent="0.3">
      <c r="A8" s="23" t="s">
        <v>49</v>
      </c>
      <c r="B8" s="22">
        <f>VLOOKUP(B7,G5:H10,2,FALSE)</f>
        <v>5</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97" t="s">
        <v>59</v>
      </c>
      <c r="B15" s="98"/>
      <c r="G15" s="7" t="s">
        <v>53</v>
      </c>
      <c r="H15">
        <v>5</v>
      </c>
    </row>
    <row r="16" spans="1:8" ht="39" customHeight="1" x14ac:dyDescent="0.25">
      <c r="A16" s="28" t="s">
        <v>60</v>
      </c>
      <c r="B16" s="62" t="s">
        <v>62</v>
      </c>
    </row>
    <row r="17" spans="1:8" ht="30" customHeight="1" thickBot="1" x14ac:dyDescent="0.3">
      <c r="A17" s="15" t="s">
        <v>49</v>
      </c>
      <c r="B17" s="30">
        <f>VLOOKUP(B16,G22:H25,2,FALSE)</f>
        <v>3</v>
      </c>
      <c r="G17" s="7" t="s">
        <v>77</v>
      </c>
      <c r="H17" t="s">
        <v>76</v>
      </c>
    </row>
    <row r="18" spans="1:8" ht="30" customHeight="1" thickBot="1" x14ac:dyDescent="0.3">
      <c r="A18" s="97" t="s">
        <v>64</v>
      </c>
      <c r="B18" s="98"/>
      <c r="G18" s="11" t="s">
        <v>56</v>
      </c>
      <c r="H18">
        <v>1</v>
      </c>
    </row>
    <row r="19" spans="1:8" ht="30" customHeight="1" thickBot="1" x14ac:dyDescent="0.3">
      <c r="A19" s="29" t="s">
        <v>78</v>
      </c>
      <c r="B19" s="62" t="s">
        <v>66</v>
      </c>
      <c r="G19" s="11" t="s">
        <v>57</v>
      </c>
      <c r="H19">
        <v>3</v>
      </c>
    </row>
    <row r="20" spans="1:8" ht="30" customHeight="1" thickBot="1" x14ac:dyDescent="0.3">
      <c r="A20" s="15" t="s">
        <v>49</v>
      </c>
      <c r="B20" s="30">
        <f>VLOOKUP(B19,G27:H29,2,FALSE)</f>
        <v>5</v>
      </c>
      <c r="G20" s="11" t="s">
        <v>58</v>
      </c>
      <c r="H20">
        <v>5</v>
      </c>
    </row>
    <row r="21" spans="1:8" ht="30" customHeight="1" x14ac:dyDescent="0.25">
      <c r="A21" s="97" t="s">
        <v>67</v>
      </c>
      <c r="B21" s="98"/>
    </row>
    <row r="22" spans="1:8" ht="30" customHeight="1" thickBot="1" x14ac:dyDescent="0.3">
      <c r="A22" s="29" t="s">
        <v>68</v>
      </c>
      <c r="B22" s="62"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4.791666666666667</v>
      </c>
    </row>
    <row r="45" spans="1:8" ht="30" customHeight="1" thickBot="1" x14ac:dyDescent="0.3">
      <c r="A45" s="34"/>
      <c r="B45" s="35"/>
    </row>
    <row r="46" spans="1:8" ht="30" customHeight="1" thickBot="1" x14ac:dyDescent="0.3">
      <c r="A46" s="104" t="s">
        <v>119</v>
      </c>
      <c r="B46" s="112"/>
    </row>
    <row r="47" spans="1:8" ht="67.7" customHeight="1" thickBot="1" x14ac:dyDescent="0.3">
      <c r="A47" s="110" t="s">
        <v>233</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xr:uid="{00000000-0002-0000-1A00-000000000000}">
      <formula1>$G$56:$G$61</formula1>
    </dataValidation>
    <dataValidation type="list" allowBlank="1" showInputMessage="1" showErrorMessage="1" promptTitle="Impatto" prompt="Selezionare una delle possibili opzioni dal menu a tendina" sqref="B35" xr:uid="{00000000-0002-0000-1A00-000001000000}">
      <formula1>$G$48:$G$54</formula1>
    </dataValidation>
    <dataValidation type="list" allowBlank="1" showInputMessage="1" showErrorMessage="1" promptTitle="Impatto" prompt="Selezionare una delle possibili opzioni dal menu a tendina" sqref="B32" xr:uid="{00000000-0002-0000-1A00-000002000000}">
      <formula1>$G$27:$G$29</formula1>
    </dataValidation>
    <dataValidation type="list" allowBlank="1" showInputMessage="1" showErrorMessage="1" promptTitle="Impatto" prompt="Selezionare una delle possibili opzioni dal menu a tendina" sqref="B29" xr:uid="{00000000-0002-0000-1A00-000003000000}">
      <formula1>$G$38:$G$43</formula1>
    </dataValidation>
    <dataValidation type="list" allowBlank="1" showInputMessage="1" showErrorMessage="1" promptTitle="Seleziona" prompt="Selezionare una delle possibili opzioni dal menu a tendina" sqref="F2" xr:uid="{00000000-0002-0000-1A00-000004000000}">
      <formula1>$H$2:$H$3</formula1>
    </dataValidation>
    <dataValidation type="list" allowBlank="1" showInputMessage="1" showErrorMessage="1" promptTitle="Criterio" prompt="Selezionare una delle possibili opzioni dal menu a tendina" sqref="B22" xr:uid="{00000000-0002-0000-1A00-000005000000}">
      <formula1>$G$31:$G$36</formula1>
    </dataValidation>
    <dataValidation type="list" allowBlank="1" showInputMessage="1" showErrorMessage="1" promptTitle="Criterio" prompt="Selezionare una delle possibili opzioni dal menu a tendina" sqref="B19" xr:uid="{00000000-0002-0000-1A00-000006000000}">
      <formula1>$G$27:$G$29</formula1>
    </dataValidation>
    <dataValidation type="list" allowBlank="1" showInputMessage="1" showErrorMessage="1" promptTitle="Criterio" prompt="Selezionare una delle possibili opzioni dal menu a tendina" sqref="B16" xr:uid="{00000000-0002-0000-1A00-000007000000}">
      <formula1>$G$22:$G$25</formula1>
    </dataValidation>
    <dataValidation type="list" allowBlank="1" showInputMessage="1" showErrorMessage="1" promptTitle="Criterio" prompt="Selezionare una delle possibili opzioni dal menu a tendina" sqref="B7" xr:uid="{00000000-0002-0000-1A00-000008000000}">
      <formula1>$G$5:$G$10</formula1>
    </dataValidation>
    <dataValidation type="list" allowBlank="1" showInputMessage="1" showErrorMessage="1" promptTitle="Criterio" prompt="Selezionare una delle possibili opzioni dal menu a tendina" sqref="B13" xr:uid="{00000000-0002-0000-1A00-000009000000}">
      <formula1>$G$17:$G$20</formula1>
    </dataValidation>
    <dataValidation type="list" allowBlank="1" showInputMessage="1" showErrorMessage="1" promptTitle="Criterio" prompt="Selezionare una delle possibili opzioni dal menu a tendina" sqref="B10" xr:uid="{00000000-0002-0000-1A00-00000A000000}">
      <formula1>$G$13:$G$15</formula1>
    </dataValidation>
  </dataValidations>
  <hyperlinks>
    <hyperlink ref="D4:F4" location="'Indice Schede'!A1" display="Torna all'indice" xr:uid="{00000000-0004-0000-1A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68"/>
  <sheetViews>
    <sheetView topLeftCell="A19" zoomScaleNormal="100" zoomScaleSheetLayoutView="100" workbookViewId="0">
      <selection activeCell="B29" sqref="B2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Schede'!B36,"non utilizzata")</f>
        <v>25</v>
      </c>
      <c r="D2" s="99" t="s">
        <v>80</v>
      </c>
      <c r="E2" s="100"/>
      <c r="F2" s="64" t="s">
        <v>36</v>
      </c>
      <c r="H2" t="s">
        <v>36</v>
      </c>
    </row>
    <row r="3" spans="1:8" ht="45" customHeight="1" thickBot="1" x14ac:dyDescent="0.3">
      <c r="A3" s="106" t="s">
        <v>18</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48</v>
      </c>
      <c r="G7" s="8" t="s">
        <v>45</v>
      </c>
      <c r="H7">
        <v>2</v>
      </c>
    </row>
    <row r="8" spans="1:8" ht="30" customHeight="1" thickBot="1" x14ac:dyDescent="0.3">
      <c r="A8" s="23" t="s">
        <v>49</v>
      </c>
      <c r="B8" s="22">
        <f>VLOOKUP(B7,G5:H10,2,FALSE)</f>
        <v>5</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97" t="s">
        <v>59</v>
      </c>
      <c r="B15" s="98"/>
      <c r="G15" s="7" t="s">
        <v>53</v>
      </c>
      <c r="H15">
        <v>5</v>
      </c>
    </row>
    <row r="16" spans="1:8" ht="39" customHeight="1" x14ac:dyDescent="0.25">
      <c r="A16" s="28" t="s">
        <v>60</v>
      </c>
      <c r="B16" s="62" t="s">
        <v>62</v>
      </c>
    </row>
    <row r="17" spans="1:8" ht="30" customHeight="1" thickBot="1" x14ac:dyDescent="0.3">
      <c r="A17" s="15" t="s">
        <v>49</v>
      </c>
      <c r="B17" s="30">
        <f>VLOOKUP(B16,G22:H25,2,FALSE)</f>
        <v>3</v>
      </c>
      <c r="G17" s="7" t="s">
        <v>77</v>
      </c>
      <c r="H17" t="s">
        <v>76</v>
      </c>
    </row>
    <row r="18" spans="1:8" ht="30" customHeight="1" thickBot="1" x14ac:dyDescent="0.3">
      <c r="A18" s="97" t="s">
        <v>64</v>
      </c>
      <c r="B18" s="98"/>
      <c r="G18" s="11" t="s">
        <v>56</v>
      </c>
      <c r="H18">
        <v>1</v>
      </c>
    </row>
    <row r="19" spans="1:8" ht="30" customHeight="1" thickBot="1" x14ac:dyDescent="0.3">
      <c r="A19" s="29" t="s">
        <v>78</v>
      </c>
      <c r="B19" s="62" t="s">
        <v>66</v>
      </c>
      <c r="G19" s="11" t="s">
        <v>57</v>
      </c>
      <c r="H19">
        <v>3</v>
      </c>
    </row>
    <row r="20" spans="1:8" ht="30" customHeight="1" thickBot="1" x14ac:dyDescent="0.3">
      <c r="A20" s="15" t="s">
        <v>49</v>
      </c>
      <c r="B20" s="30">
        <f>VLOOKUP(B19,G27:H29,2,FALSE)</f>
        <v>5</v>
      </c>
      <c r="G20" s="11" t="s">
        <v>58</v>
      </c>
      <c r="H20">
        <v>5</v>
      </c>
    </row>
    <row r="21" spans="1:8" ht="30" customHeight="1" x14ac:dyDescent="0.25">
      <c r="A21" s="97" t="s">
        <v>67</v>
      </c>
      <c r="B21" s="98"/>
    </row>
    <row r="22" spans="1:8" ht="30" customHeight="1" thickBot="1" x14ac:dyDescent="0.3">
      <c r="A22" s="29" t="s">
        <v>68</v>
      </c>
      <c r="B22" s="62"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4.791666666666667</v>
      </c>
    </row>
    <row r="45" spans="1:8" ht="30" customHeight="1" thickBot="1" x14ac:dyDescent="0.3">
      <c r="A45" s="34"/>
      <c r="B45" s="35"/>
    </row>
    <row r="46" spans="1:8" ht="30" customHeight="1" thickBot="1" x14ac:dyDescent="0.3">
      <c r="A46" s="104" t="s">
        <v>119</v>
      </c>
      <c r="B46" s="112"/>
    </row>
    <row r="47" spans="1:8" ht="65.25" customHeight="1" thickBot="1" x14ac:dyDescent="0.3">
      <c r="A47" s="110" t="s">
        <v>233</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1B00-000000000000}">
      <formula1>$G$13:$G$15</formula1>
    </dataValidation>
    <dataValidation type="list" allowBlank="1" showInputMessage="1" showErrorMessage="1" promptTitle="Criterio" prompt="Selezionare una delle possibili opzioni dal menu a tendina" sqref="B13" xr:uid="{00000000-0002-0000-1B00-000001000000}">
      <formula1>$G$17:$G$20</formula1>
    </dataValidation>
    <dataValidation type="list" allowBlank="1" showInputMessage="1" showErrorMessage="1" promptTitle="Criterio" prompt="Selezionare una delle possibili opzioni dal menu a tendina" sqref="B7" xr:uid="{00000000-0002-0000-1B00-000002000000}">
      <formula1>$G$5:$G$10</formula1>
    </dataValidation>
    <dataValidation type="list" allowBlank="1" showInputMessage="1" showErrorMessage="1" promptTitle="Criterio" prompt="Selezionare una delle possibili opzioni dal menu a tendina" sqref="B16" xr:uid="{00000000-0002-0000-1B00-000003000000}">
      <formula1>$G$22:$G$25</formula1>
    </dataValidation>
    <dataValidation type="list" allowBlank="1" showInputMessage="1" showErrorMessage="1" promptTitle="Criterio" prompt="Selezionare una delle possibili opzioni dal menu a tendina" sqref="B19" xr:uid="{00000000-0002-0000-1B00-000004000000}">
      <formula1>$G$27:$G$29</formula1>
    </dataValidation>
    <dataValidation type="list" allowBlank="1" showInputMessage="1" showErrorMessage="1" promptTitle="Criterio" prompt="Selezionare una delle possibili opzioni dal menu a tendina" sqref="B22" xr:uid="{00000000-0002-0000-1B00-000005000000}">
      <formula1>$G$31:$G$36</formula1>
    </dataValidation>
    <dataValidation type="list" allowBlank="1" showInputMessage="1" showErrorMessage="1" promptTitle="Seleziona" prompt="Selezionare una delle possibili opzioni dal menu a tendina" sqref="F2" xr:uid="{00000000-0002-0000-1B00-000006000000}">
      <formula1>$H$2:$H$3</formula1>
    </dataValidation>
    <dataValidation type="list" allowBlank="1" showInputMessage="1" showErrorMessage="1" promptTitle="Impatto" prompt="Selezionare una delle possibili opzioni dal menu a tendina" sqref="B29" xr:uid="{00000000-0002-0000-1B00-000007000000}">
      <formula1>$G$38:$G$43</formula1>
    </dataValidation>
    <dataValidation type="list" allowBlank="1" showInputMessage="1" showErrorMessage="1" promptTitle="Impatto" prompt="Selezionare una delle possibili opzioni dal menu a tendina" sqref="B32" xr:uid="{00000000-0002-0000-1B00-000008000000}">
      <formula1>$G$27:$G$29</formula1>
    </dataValidation>
    <dataValidation type="list" allowBlank="1" showInputMessage="1" showErrorMessage="1" promptTitle="Impatto" prompt="Selezionare una delle possibili opzioni dal menu a tendina" sqref="B35" xr:uid="{00000000-0002-0000-1B00-000009000000}">
      <formula1>$G$48:$G$54</formula1>
    </dataValidation>
    <dataValidation type="list" allowBlank="1" showInputMessage="1" showErrorMessage="1" promptTitle="Impatto" prompt="Selezionare una delle possibili opzioni dal menu a tendina" sqref="B38" xr:uid="{00000000-0002-0000-1B00-00000A000000}">
      <formula1>$G$56:$G$61</formula1>
    </dataValidation>
  </dataValidations>
  <hyperlinks>
    <hyperlink ref="D4:F4" location="'Indice Schede'!A1" display="Torna all'indice" xr:uid="{00000000-0004-0000-1B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68"/>
  <sheetViews>
    <sheetView topLeftCell="A22" zoomScaleNormal="100" zoomScaleSheetLayoutView="100" workbookViewId="0">
      <selection activeCell="B19" sqref="B1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Schede'!B37,"non utilizzata")</f>
        <v>26</v>
      </c>
      <c r="D2" s="99" t="s">
        <v>80</v>
      </c>
      <c r="E2" s="100"/>
      <c r="F2" s="64" t="s">
        <v>36</v>
      </c>
      <c r="H2" t="s">
        <v>36</v>
      </c>
    </row>
    <row r="3" spans="1:8" ht="45" customHeight="1" thickBot="1" x14ac:dyDescent="0.3">
      <c r="A3" s="106" t="s">
        <v>19</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48</v>
      </c>
      <c r="G7" s="8" t="s">
        <v>45</v>
      </c>
      <c r="H7">
        <v>2</v>
      </c>
    </row>
    <row r="8" spans="1:8" ht="30" customHeight="1" thickBot="1" x14ac:dyDescent="0.3">
      <c r="A8" s="23" t="s">
        <v>49</v>
      </c>
      <c r="B8" s="22">
        <f>VLOOKUP(B7,G5:H10,2,FALSE)</f>
        <v>5</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97" t="s">
        <v>59</v>
      </c>
      <c r="B15" s="98"/>
      <c r="G15" s="7" t="s">
        <v>53</v>
      </c>
      <c r="H15">
        <v>5</v>
      </c>
    </row>
    <row r="16" spans="1:8" ht="39" customHeight="1" x14ac:dyDescent="0.25">
      <c r="A16" s="28" t="s">
        <v>60</v>
      </c>
      <c r="B16" s="62" t="s">
        <v>62</v>
      </c>
    </row>
    <row r="17" spans="1:8" ht="30" customHeight="1" thickBot="1" x14ac:dyDescent="0.3">
      <c r="A17" s="15" t="s">
        <v>49</v>
      </c>
      <c r="B17" s="30">
        <f>VLOOKUP(B16,G22:H25,2,FALSE)</f>
        <v>3</v>
      </c>
      <c r="G17" s="7" t="s">
        <v>77</v>
      </c>
      <c r="H17" t="s">
        <v>76</v>
      </c>
    </row>
    <row r="18" spans="1:8" ht="30" customHeight="1" thickBot="1" x14ac:dyDescent="0.3">
      <c r="A18" s="97" t="s">
        <v>64</v>
      </c>
      <c r="B18" s="98"/>
      <c r="G18" s="11" t="s">
        <v>56</v>
      </c>
      <c r="H18">
        <v>1</v>
      </c>
    </row>
    <row r="19" spans="1:8" ht="30" customHeight="1" thickBot="1" x14ac:dyDescent="0.3">
      <c r="A19" s="29" t="s">
        <v>78</v>
      </c>
      <c r="B19" s="62" t="s">
        <v>66</v>
      </c>
      <c r="G19" s="11" t="s">
        <v>57</v>
      </c>
      <c r="H19">
        <v>3</v>
      </c>
    </row>
    <row r="20" spans="1:8" ht="30" customHeight="1" thickBot="1" x14ac:dyDescent="0.3">
      <c r="A20" s="15" t="s">
        <v>49</v>
      </c>
      <c r="B20" s="30">
        <f>VLOOKUP(B19,G27:H29,2,FALSE)</f>
        <v>5</v>
      </c>
      <c r="G20" s="11" t="s">
        <v>58</v>
      </c>
      <c r="H20">
        <v>5</v>
      </c>
    </row>
    <row r="21" spans="1:8" ht="30" customHeight="1" x14ac:dyDescent="0.25">
      <c r="A21" s="97" t="s">
        <v>67</v>
      </c>
      <c r="B21" s="98"/>
    </row>
    <row r="22" spans="1:8" ht="30" customHeight="1" thickBot="1" x14ac:dyDescent="0.3">
      <c r="A22" s="29" t="s">
        <v>68</v>
      </c>
      <c r="B22" s="62"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4.791666666666667</v>
      </c>
    </row>
    <row r="45" spans="1:8" ht="30" customHeight="1" thickBot="1" x14ac:dyDescent="0.3">
      <c r="A45" s="34"/>
      <c r="B45" s="35"/>
    </row>
    <row r="46" spans="1:8" ht="30" customHeight="1" thickBot="1" x14ac:dyDescent="0.3">
      <c r="A46" s="104" t="s">
        <v>119</v>
      </c>
      <c r="B46" s="112"/>
    </row>
    <row r="47" spans="1:8" ht="65.25" customHeight="1" thickBot="1" x14ac:dyDescent="0.3">
      <c r="A47" s="110" t="s">
        <v>234</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xr:uid="{00000000-0002-0000-1C00-000000000000}">
      <formula1>$G$56:$G$61</formula1>
    </dataValidation>
    <dataValidation type="list" allowBlank="1" showInputMessage="1" showErrorMessage="1" promptTitle="Impatto" prompt="Selezionare una delle possibili opzioni dal menu a tendina" sqref="B35" xr:uid="{00000000-0002-0000-1C00-000001000000}">
      <formula1>$G$48:$G$54</formula1>
    </dataValidation>
    <dataValidation type="list" allowBlank="1" showInputMessage="1" showErrorMessage="1" promptTitle="Impatto" prompt="Selezionare una delle possibili opzioni dal menu a tendina" sqref="B32" xr:uid="{00000000-0002-0000-1C00-000002000000}">
      <formula1>$G$27:$G$29</formula1>
    </dataValidation>
    <dataValidation type="list" allowBlank="1" showInputMessage="1" showErrorMessage="1" promptTitle="Impatto" prompt="Selezionare una delle possibili opzioni dal menu a tendina" sqref="B29" xr:uid="{00000000-0002-0000-1C00-000003000000}">
      <formula1>$G$38:$G$43</formula1>
    </dataValidation>
    <dataValidation type="list" allowBlank="1" showInputMessage="1" showErrorMessage="1" promptTitle="Seleziona" prompt="Selezionare una delle possibili opzioni dal menu a tendina" sqref="F2" xr:uid="{00000000-0002-0000-1C00-000004000000}">
      <formula1>$H$2:$H$3</formula1>
    </dataValidation>
    <dataValidation type="list" allowBlank="1" showInputMessage="1" showErrorMessage="1" promptTitle="Criterio" prompt="Selezionare una delle possibili opzioni dal menu a tendina" sqref="B22" xr:uid="{00000000-0002-0000-1C00-000005000000}">
      <formula1>$G$31:$G$36</formula1>
    </dataValidation>
    <dataValidation type="list" allowBlank="1" showInputMessage="1" showErrorMessage="1" promptTitle="Criterio" prompt="Selezionare una delle possibili opzioni dal menu a tendina" sqref="B19" xr:uid="{00000000-0002-0000-1C00-000006000000}">
      <formula1>$G$27:$G$29</formula1>
    </dataValidation>
    <dataValidation type="list" allowBlank="1" showInputMessage="1" showErrorMessage="1" promptTitle="Criterio" prompt="Selezionare una delle possibili opzioni dal menu a tendina" sqref="B16" xr:uid="{00000000-0002-0000-1C00-000007000000}">
      <formula1>$G$22:$G$25</formula1>
    </dataValidation>
    <dataValidation type="list" allowBlank="1" showInputMessage="1" showErrorMessage="1" promptTitle="Criterio" prompt="Selezionare una delle possibili opzioni dal menu a tendina" sqref="B7" xr:uid="{00000000-0002-0000-1C00-000008000000}">
      <formula1>$G$5:$G$10</formula1>
    </dataValidation>
    <dataValidation type="list" allowBlank="1" showInputMessage="1" showErrorMessage="1" promptTitle="Criterio" prompt="Selezionare una delle possibili opzioni dal menu a tendina" sqref="B13" xr:uid="{00000000-0002-0000-1C00-000009000000}">
      <formula1>$G$17:$G$20</formula1>
    </dataValidation>
    <dataValidation type="list" allowBlank="1" showInputMessage="1" showErrorMessage="1" promptTitle="Criterio" prompt="Selezionare una delle possibili opzioni dal menu a tendina" sqref="B10" xr:uid="{00000000-0002-0000-1C00-00000A000000}">
      <formula1>$G$13:$G$15</formula1>
    </dataValidation>
  </dataValidations>
  <hyperlinks>
    <hyperlink ref="D4:F4" location="'Indice Schede'!A1" display="Torna all'indice" xr:uid="{00000000-0004-0000-1C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45"/>
  <sheetViews>
    <sheetView view="pageBreakPreview" topLeftCell="A88" zoomScaleNormal="100" zoomScaleSheetLayoutView="100" workbookViewId="0">
      <selection activeCell="B51" sqref="B51"/>
    </sheetView>
  </sheetViews>
  <sheetFormatPr defaultRowHeight="15" x14ac:dyDescent="0.25"/>
  <cols>
    <col min="1" max="1" width="4.7109375" customWidth="1"/>
    <col min="2" max="2" width="69.5703125" style="56" customWidth="1"/>
    <col min="3" max="3" width="100.7109375" style="57" customWidth="1"/>
    <col min="4" max="4" width="2.140625" customWidth="1"/>
    <col min="5" max="5" width="23.7109375" customWidth="1"/>
    <col min="6" max="6" width="43.85546875" bestFit="1" customWidth="1"/>
    <col min="7" max="7" width="42.85546875" bestFit="1" customWidth="1"/>
    <col min="8" max="8" width="41.7109375" bestFit="1" customWidth="1"/>
    <col min="9" max="9" width="44.140625" bestFit="1" customWidth="1"/>
    <col min="10" max="10" width="42.5703125" bestFit="1" customWidth="1"/>
    <col min="11" max="11" width="70" bestFit="1" customWidth="1"/>
    <col min="12" max="12" width="49.85546875" bestFit="1" customWidth="1"/>
    <col min="13" max="13" width="71.28515625" bestFit="1" customWidth="1"/>
    <col min="14" max="14" width="38.5703125" bestFit="1" customWidth="1"/>
    <col min="15" max="15" width="23.42578125" bestFit="1" customWidth="1"/>
    <col min="16" max="16" width="24.28515625" bestFit="1" customWidth="1"/>
    <col min="17" max="17" width="30.140625" bestFit="1" customWidth="1"/>
    <col min="18" max="18" width="46.85546875" bestFit="1" customWidth="1"/>
    <col min="19" max="19" width="21" bestFit="1" customWidth="1"/>
    <col min="20" max="20" width="30.7109375" bestFit="1" customWidth="1"/>
    <col min="21" max="21" width="44.140625" bestFit="1" customWidth="1"/>
    <col min="22" max="22" width="31.28515625" bestFit="1" customWidth="1"/>
    <col min="23" max="23" width="26.5703125" bestFit="1" customWidth="1"/>
    <col min="24" max="24" width="25" bestFit="1" customWidth="1"/>
    <col min="25" max="25" width="37.7109375" bestFit="1" customWidth="1"/>
    <col min="26" max="26" width="34.5703125" bestFit="1" customWidth="1"/>
    <col min="27" max="27" width="24.5703125" bestFit="1" customWidth="1"/>
    <col min="28" max="28" width="22.140625" bestFit="1" customWidth="1"/>
    <col min="29" max="29" width="44.85546875" bestFit="1" customWidth="1"/>
    <col min="30" max="30" width="39.140625" bestFit="1" customWidth="1"/>
    <col min="31" max="31" width="73.85546875" bestFit="1" customWidth="1"/>
    <col min="32" max="32" width="72" bestFit="1" customWidth="1"/>
    <col min="33" max="33" width="53.140625" bestFit="1" customWidth="1"/>
    <col min="34" max="34" width="22.140625" bestFit="1" customWidth="1"/>
    <col min="35" max="35" width="26.7109375" bestFit="1" customWidth="1"/>
    <col min="36" max="36" width="32.140625" bestFit="1" customWidth="1"/>
    <col min="37" max="37" width="32.42578125" bestFit="1" customWidth="1"/>
    <col min="38" max="38" width="37.5703125" bestFit="1" customWidth="1"/>
    <col min="39" max="39" width="36.85546875" bestFit="1" customWidth="1"/>
    <col min="40" max="40" width="23.7109375" bestFit="1" customWidth="1"/>
    <col min="41" max="41" width="32.140625" bestFit="1" customWidth="1"/>
  </cols>
  <sheetData>
    <row r="1" spans="1:5" s="42" customFormat="1" x14ac:dyDescent="0.25">
      <c r="A1"/>
      <c r="B1" s="56"/>
      <c r="C1" s="57"/>
    </row>
    <row r="2" spans="1:5" s="42" customFormat="1" ht="36.950000000000003" customHeight="1" thickBot="1" x14ac:dyDescent="0.3">
      <c r="A2"/>
      <c r="B2" s="56"/>
      <c r="C2" s="57"/>
    </row>
    <row r="3" spans="1:5" s="42" customFormat="1" ht="51.75" customHeight="1" thickBot="1" x14ac:dyDescent="0.3">
      <c r="A3"/>
      <c r="B3" s="56"/>
      <c r="C3" s="57"/>
      <c r="E3" s="66" t="s">
        <v>81</v>
      </c>
    </row>
    <row r="4" spans="1:5" s="42" customFormat="1" ht="6.75" customHeight="1" thickBot="1" x14ac:dyDescent="0.3">
      <c r="A4"/>
      <c r="B4" s="56"/>
      <c r="C4" s="57"/>
      <c r="E4" s="67"/>
    </row>
    <row r="5" spans="1:5" s="42" customFormat="1" ht="48" customHeight="1" thickBot="1" x14ac:dyDescent="0.3">
      <c r="A5"/>
      <c r="B5" s="68" t="s">
        <v>217</v>
      </c>
      <c r="C5" s="68" t="s">
        <v>218</v>
      </c>
      <c r="E5" s="66" t="s">
        <v>221</v>
      </c>
    </row>
    <row r="6" spans="1:5" s="42" customFormat="1" x14ac:dyDescent="0.25">
      <c r="A6"/>
      <c r="B6" s="69"/>
      <c r="C6" s="69"/>
      <c r="D6"/>
    </row>
    <row r="7" spans="1:5" s="42" customFormat="1" ht="75" x14ac:dyDescent="0.25">
      <c r="A7"/>
      <c r="B7" s="69" t="s">
        <v>194</v>
      </c>
      <c r="C7" s="69" t="s">
        <v>202</v>
      </c>
      <c r="D7"/>
    </row>
    <row r="8" spans="1:5" s="42" customFormat="1" ht="75" x14ac:dyDescent="0.25">
      <c r="A8"/>
      <c r="B8" s="69" t="s">
        <v>142</v>
      </c>
      <c r="C8" s="69" t="s">
        <v>203</v>
      </c>
      <c r="D8"/>
    </row>
    <row r="9" spans="1:5" s="42" customFormat="1" x14ac:dyDescent="0.25">
      <c r="A9"/>
      <c r="B9" s="69" t="s">
        <v>195</v>
      </c>
      <c r="C9" s="65" t="s">
        <v>250</v>
      </c>
      <c r="D9"/>
    </row>
    <row r="10" spans="1:5" s="42" customFormat="1" ht="30" x14ac:dyDescent="0.25">
      <c r="A10"/>
      <c r="B10" s="69" t="s">
        <v>196</v>
      </c>
      <c r="C10" s="65" t="s">
        <v>222</v>
      </c>
      <c r="D10"/>
    </row>
    <row r="11" spans="1:5" s="42" customFormat="1" x14ac:dyDescent="0.25">
      <c r="A11"/>
      <c r="B11" s="69" t="s">
        <v>197</v>
      </c>
      <c r="C11" s="65" t="s">
        <v>222</v>
      </c>
      <c r="D11"/>
    </row>
    <row r="12" spans="1:5" s="42" customFormat="1" ht="60" x14ac:dyDescent="0.25">
      <c r="A12"/>
      <c r="B12" s="69" t="s">
        <v>198</v>
      </c>
      <c r="C12" s="69" t="s">
        <v>204</v>
      </c>
      <c r="D12"/>
    </row>
    <row r="13" spans="1:5" s="42" customFormat="1" ht="75" x14ac:dyDescent="0.25">
      <c r="A13"/>
      <c r="B13" s="69" t="s">
        <v>199</v>
      </c>
      <c r="C13" s="69" t="s">
        <v>205</v>
      </c>
      <c r="D13"/>
    </row>
    <row r="14" spans="1:5" s="42" customFormat="1" ht="30" x14ac:dyDescent="0.25">
      <c r="A14"/>
      <c r="B14" s="69" t="s">
        <v>200</v>
      </c>
      <c r="C14" s="65" t="s">
        <v>224</v>
      </c>
      <c r="D14"/>
    </row>
    <row r="15" spans="1:5" s="42" customFormat="1" ht="90" x14ac:dyDescent="0.25">
      <c r="A15"/>
      <c r="B15" s="69" t="s">
        <v>201</v>
      </c>
      <c r="C15" s="69" t="s">
        <v>206</v>
      </c>
      <c r="D15"/>
    </row>
    <row r="16" spans="1:5" s="42" customFormat="1" ht="90" x14ac:dyDescent="0.25">
      <c r="A16"/>
      <c r="B16" s="69" t="s">
        <v>152</v>
      </c>
      <c r="C16" s="69" t="s">
        <v>206</v>
      </c>
      <c r="D16"/>
    </row>
    <row r="17" spans="1:4" s="42" customFormat="1" ht="30" x14ac:dyDescent="0.25">
      <c r="A17"/>
      <c r="B17" s="69" t="s">
        <v>153</v>
      </c>
      <c r="C17" s="69" t="s">
        <v>207</v>
      </c>
      <c r="D17"/>
    </row>
    <row r="18" spans="1:4" s="42" customFormat="1" x14ac:dyDescent="0.25">
      <c r="A18"/>
      <c r="B18" s="69" t="s">
        <v>154</v>
      </c>
      <c r="C18" s="65" t="s">
        <v>225</v>
      </c>
      <c r="D18"/>
    </row>
    <row r="19" spans="1:4" s="42" customFormat="1" x14ac:dyDescent="0.25">
      <c r="A19"/>
      <c r="B19" s="69" t="s">
        <v>155</v>
      </c>
      <c r="C19" s="65" t="s">
        <v>226</v>
      </c>
      <c r="D19"/>
    </row>
    <row r="20" spans="1:4" s="42" customFormat="1" ht="90" x14ac:dyDescent="0.25">
      <c r="A20"/>
      <c r="B20" s="69" t="s">
        <v>156</v>
      </c>
      <c r="C20" s="69" t="s">
        <v>208</v>
      </c>
      <c r="D20"/>
    </row>
    <row r="21" spans="1:4" s="42" customFormat="1" x14ac:dyDescent="0.25">
      <c r="A21"/>
      <c r="B21" s="69" t="s">
        <v>157</v>
      </c>
      <c r="C21" s="65" t="s">
        <v>227</v>
      </c>
      <c r="D21"/>
    </row>
    <row r="22" spans="1:4" s="42" customFormat="1" x14ac:dyDescent="0.25">
      <c r="A22"/>
      <c r="B22" s="69" t="s">
        <v>158</v>
      </c>
      <c r="C22" s="65" t="s">
        <v>228</v>
      </c>
      <c r="D22"/>
    </row>
    <row r="23" spans="1:4" s="42" customFormat="1" ht="105" x14ac:dyDescent="0.25">
      <c r="A23"/>
      <c r="B23" s="69" t="s">
        <v>159</v>
      </c>
      <c r="C23" s="69" t="s">
        <v>209</v>
      </c>
      <c r="D23"/>
    </row>
    <row r="24" spans="1:4" s="42" customFormat="1" ht="30" x14ac:dyDescent="0.25">
      <c r="A24"/>
      <c r="B24" s="69" t="s">
        <v>160</v>
      </c>
      <c r="C24" s="65" t="s">
        <v>229</v>
      </c>
    </row>
    <row r="25" spans="1:4" s="42" customFormat="1" ht="45" x14ac:dyDescent="0.25">
      <c r="A25"/>
      <c r="B25" s="69" t="s">
        <v>161</v>
      </c>
      <c r="C25" s="69" t="s">
        <v>210</v>
      </c>
    </row>
    <row r="26" spans="1:4" s="42" customFormat="1" ht="45" x14ac:dyDescent="0.25">
      <c r="A26"/>
      <c r="B26" s="69" t="s">
        <v>162</v>
      </c>
      <c r="C26" s="69" t="s">
        <v>210</v>
      </c>
    </row>
    <row r="27" spans="1:4" s="42" customFormat="1" x14ac:dyDescent="0.25">
      <c r="A27"/>
      <c r="B27" s="69" t="s">
        <v>163</v>
      </c>
      <c r="C27" s="65" t="s">
        <v>230</v>
      </c>
    </row>
    <row r="28" spans="1:4" s="42" customFormat="1" x14ac:dyDescent="0.25">
      <c r="A28"/>
      <c r="B28" s="69" t="s">
        <v>164</v>
      </c>
      <c r="C28" s="65" t="s">
        <v>231</v>
      </c>
    </row>
    <row r="29" spans="1:4" s="42" customFormat="1" x14ac:dyDescent="0.25">
      <c r="A29"/>
      <c r="B29" s="69" t="s">
        <v>165</v>
      </c>
      <c r="C29" s="65" t="s">
        <v>232</v>
      </c>
    </row>
    <row r="30" spans="1:4" s="42" customFormat="1" x14ac:dyDescent="0.25">
      <c r="A30"/>
      <c r="B30" s="69" t="s">
        <v>166</v>
      </c>
      <c r="C30" s="65" t="s">
        <v>234</v>
      </c>
    </row>
    <row r="31" spans="1:4" s="42" customFormat="1" x14ac:dyDescent="0.25">
      <c r="A31"/>
      <c r="B31" s="69" t="s">
        <v>167</v>
      </c>
      <c r="C31" s="65" t="s">
        <v>234</v>
      </c>
    </row>
    <row r="32" spans="1:4" s="42" customFormat="1" x14ac:dyDescent="0.25">
      <c r="A32"/>
      <c r="B32" s="69" t="s">
        <v>168</v>
      </c>
      <c r="C32" s="65" t="s">
        <v>234</v>
      </c>
    </row>
    <row r="33" spans="1:3" s="42" customFormat="1" x14ac:dyDescent="0.25">
      <c r="A33"/>
      <c r="B33" s="69" t="s">
        <v>169</v>
      </c>
      <c r="C33" s="65" t="s">
        <v>235</v>
      </c>
    </row>
    <row r="34" spans="1:3" s="42" customFormat="1" x14ac:dyDescent="0.25">
      <c r="A34"/>
      <c r="B34" s="69" t="s">
        <v>170</v>
      </c>
      <c r="C34" s="65" t="s">
        <v>236</v>
      </c>
    </row>
    <row r="35" spans="1:3" s="42" customFormat="1" x14ac:dyDescent="0.25">
      <c r="A35"/>
      <c r="B35" s="69" t="s">
        <v>171</v>
      </c>
      <c r="C35" s="65" t="s">
        <v>237</v>
      </c>
    </row>
    <row r="36" spans="1:3" s="42" customFormat="1" ht="30" x14ac:dyDescent="0.25">
      <c r="A36"/>
      <c r="B36" s="69" t="s">
        <v>172</v>
      </c>
      <c r="C36" s="69" t="s">
        <v>211</v>
      </c>
    </row>
    <row r="37" spans="1:3" s="42" customFormat="1" ht="30" x14ac:dyDescent="0.25">
      <c r="A37"/>
      <c r="B37" s="69" t="s">
        <v>173</v>
      </c>
      <c r="C37" s="69" t="s">
        <v>212</v>
      </c>
    </row>
    <row r="38" spans="1:3" s="42" customFormat="1" x14ac:dyDescent="0.25">
      <c r="A38"/>
      <c r="B38" s="69" t="s">
        <v>174</v>
      </c>
      <c r="C38" s="65" t="s">
        <v>238</v>
      </c>
    </row>
    <row r="39" spans="1:3" s="42" customFormat="1" x14ac:dyDescent="0.25">
      <c r="A39"/>
      <c r="B39" s="69" t="s">
        <v>175</v>
      </c>
      <c r="C39" s="65" t="s">
        <v>239</v>
      </c>
    </row>
    <row r="40" spans="1:3" s="42" customFormat="1" x14ac:dyDescent="0.25">
      <c r="A40"/>
      <c r="B40" s="69" t="s">
        <v>176</v>
      </c>
      <c r="C40" s="65" t="s">
        <v>252</v>
      </c>
    </row>
    <row r="41" spans="1:3" s="42" customFormat="1" ht="60" x14ac:dyDescent="0.25">
      <c r="A41"/>
      <c r="B41" s="69" t="s">
        <v>177</v>
      </c>
      <c r="C41" s="69" t="s">
        <v>213</v>
      </c>
    </row>
    <row r="42" spans="1:3" s="42" customFormat="1" ht="30" x14ac:dyDescent="0.25">
      <c r="A42"/>
      <c r="B42" s="69" t="s">
        <v>178</v>
      </c>
      <c r="C42" s="69" t="s">
        <v>214</v>
      </c>
    </row>
    <row r="43" spans="1:3" s="42" customFormat="1" x14ac:dyDescent="0.25">
      <c r="A43"/>
      <c r="B43" s="69" t="s">
        <v>179</v>
      </c>
      <c r="C43" s="69" t="s">
        <v>215</v>
      </c>
    </row>
    <row r="44" spans="1:3" s="42" customFormat="1" ht="30" x14ac:dyDescent="0.25">
      <c r="A44"/>
      <c r="B44" s="69" t="s">
        <v>180</v>
      </c>
      <c r="C44" s="69" t="s">
        <v>215</v>
      </c>
    </row>
    <row r="45" spans="1:3" s="42" customFormat="1" ht="30" x14ac:dyDescent="0.25">
      <c r="A45"/>
      <c r="B45" s="69" t="s">
        <v>181</v>
      </c>
      <c r="C45" s="65" t="s">
        <v>240</v>
      </c>
    </row>
    <row r="46" spans="1:3" s="42" customFormat="1" x14ac:dyDescent="0.25">
      <c r="A46"/>
      <c r="B46" s="69" t="s">
        <v>182</v>
      </c>
      <c r="C46" s="65" t="s">
        <v>241</v>
      </c>
    </row>
    <row r="47" spans="1:3" s="42" customFormat="1" ht="30" x14ac:dyDescent="0.25">
      <c r="A47"/>
      <c r="B47" s="69" t="s">
        <v>183</v>
      </c>
      <c r="C47" s="69" t="s">
        <v>216</v>
      </c>
    </row>
    <row r="48" spans="1:3" s="42" customFormat="1" x14ac:dyDescent="0.25">
      <c r="A48"/>
      <c r="B48" s="69" t="s">
        <v>184</v>
      </c>
      <c r="C48" s="65" t="s">
        <v>242</v>
      </c>
    </row>
    <row r="49" spans="1:3" s="42" customFormat="1" x14ac:dyDescent="0.25">
      <c r="A49"/>
      <c r="B49" s="69" t="s">
        <v>186</v>
      </c>
      <c r="C49" s="65" t="s">
        <v>243</v>
      </c>
    </row>
    <row r="50" spans="1:3" s="42" customFormat="1" x14ac:dyDescent="0.25">
      <c r="A50"/>
      <c r="B50" s="69" t="s">
        <v>146</v>
      </c>
      <c r="C50" s="65" t="s">
        <v>244</v>
      </c>
    </row>
    <row r="51" spans="1:3" s="42" customFormat="1" x14ac:dyDescent="0.25">
      <c r="A51"/>
      <c r="B51" s="65" t="s">
        <v>249</v>
      </c>
      <c r="C51" s="65" t="s">
        <v>245</v>
      </c>
    </row>
    <row r="52" spans="1:3" s="42" customFormat="1" x14ac:dyDescent="0.25">
      <c r="A52"/>
      <c r="B52" s="69" t="s">
        <v>187</v>
      </c>
      <c r="C52" s="65" t="s">
        <v>247</v>
      </c>
    </row>
    <row r="53" spans="1:3" s="42" customFormat="1" x14ac:dyDescent="0.25">
      <c r="A53"/>
      <c r="B53" s="69" t="s">
        <v>188</v>
      </c>
      <c r="C53" s="65" t="s">
        <v>248</v>
      </c>
    </row>
    <row r="54" spans="1:3" s="42" customFormat="1" x14ac:dyDescent="0.25">
      <c r="A54"/>
      <c r="B54"/>
      <c r="C54"/>
    </row>
    <row r="55" spans="1:3" s="42" customFormat="1" x14ac:dyDescent="0.25">
      <c r="A55"/>
      <c r="B55" s="65"/>
      <c r="C55" s="70"/>
    </row>
    <row r="56" spans="1:3" s="42" customFormat="1" x14ac:dyDescent="0.25">
      <c r="A56"/>
      <c r="B56" s="65"/>
      <c r="C56" s="70"/>
    </row>
    <row r="57" spans="1:3" s="42" customFormat="1" x14ac:dyDescent="0.25">
      <c r="A57"/>
      <c r="B57" s="65"/>
      <c r="C57" s="70"/>
    </row>
    <row r="58" spans="1:3" s="42" customFormat="1" x14ac:dyDescent="0.25">
      <c r="A58"/>
      <c r="B58" s="65"/>
      <c r="C58" s="70"/>
    </row>
    <row r="59" spans="1:3" s="42" customFormat="1" x14ac:dyDescent="0.25">
      <c r="A59"/>
      <c r="B59" s="65"/>
      <c r="C59" s="70"/>
    </row>
    <row r="60" spans="1:3" s="42" customFormat="1" x14ac:dyDescent="0.25">
      <c r="A60"/>
      <c r="B60" s="65"/>
      <c r="C60" s="70"/>
    </row>
    <row r="61" spans="1:3" s="42" customFormat="1" x14ac:dyDescent="0.25">
      <c r="A61"/>
      <c r="B61" s="65"/>
      <c r="C61" s="70"/>
    </row>
    <row r="62" spans="1:3" s="42" customFormat="1" x14ac:dyDescent="0.25">
      <c r="A62"/>
      <c r="B62" s="65"/>
      <c r="C62" s="70"/>
    </row>
    <row r="63" spans="1:3" s="42" customFormat="1" x14ac:dyDescent="0.25">
      <c r="A63"/>
      <c r="B63" s="65"/>
      <c r="C63" s="70"/>
    </row>
    <row r="64" spans="1:3" s="42" customFormat="1" x14ac:dyDescent="0.25">
      <c r="A64"/>
      <c r="B64" s="65"/>
      <c r="C64" s="70"/>
    </row>
    <row r="65" spans="1:3" s="42" customFormat="1" x14ac:dyDescent="0.25">
      <c r="A65"/>
      <c r="B65" s="65"/>
      <c r="C65" s="70"/>
    </row>
    <row r="66" spans="1:3" s="42" customFormat="1" x14ac:dyDescent="0.25">
      <c r="A66"/>
      <c r="B66" s="65"/>
      <c r="C66" s="70"/>
    </row>
    <row r="67" spans="1:3" s="42" customFormat="1" x14ac:dyDescent="0.25">
      <c r="A67"/>
      <c r="B67" s="65"/>
      <c r="C67" s="70"/>
    </row>
    <row r="68" spans="1:3" s="42" customFormat="1" x14ac:dyDescent="0.25">
      <c r="A68"/>
      <c r="B68" s="65"/>
      <c r="C68" s="70"/>
    </row>
    <row r="69" spans="1:3" s="42" customFormat="1" x14ac:dyDescent="0.25">
      <c r="A69"/>
      <c r="B69"/>
      <c r="C69" s="54"/>
    </row>
    <row r="70" spans="1:3" s="42" customFormat="1" x14ac:dyDescent="0.25">
      <c r="A70"/>
      <c r="B70"/>
      <c r="C70" s="54"/>
    </row>
    <row r="71" spans="1:3" s="42" customFormat="1" x14ac:dyDescent="0.25">
      <c r="A71"/>
      <c r="B71"/>
      <c r="C71" s="54"/>
    </row>
    <row r="72" spans="1:3" s="42" customFormat="1" x14ac:dyDescent="0.25">
      <c r="A72"/>
      <c r="B72"/>
      <c r="C72" s="54"/>
    </row>
    <row r="73" spans="1:3" s="42" customFormat="1" x14ac:dyDescent="0.25">
      <c r="A73"/>
      <c r="B73"/>
      <c r="C73" s="54"/>
    </row>
    <row r="74" spans="1:3" s="42" customFormat="1" x14ac:dyDescent="0.25">
      <c r="A74"/>
      <c r="B74"/>
      <c r="C74" s="54"/>
    </row>
    <row r="75" spans="1:3" s="42" customFormat="1" x14ac:dyDescent="0.25">
      <c r="A75"/>
      <c r="B75"/>
      <c r="C75" s="54"/>
    </row>
    <row r="76" spans="1:3" s="42" customFormat="1" x14ac:dyDescent="0.25">
      <c r="A76"/>
      <c r="B76"/>
      <c r="C76" s="54"/>
    </row>
    <row r="77" spans="1:3" s="42" customFormat="1" x14ac:dyDescent="0.25">
      <c r="A77"/>
      <c r="B77"/>
      <c r="C77" s="54"/>
    </row>
    <row r="78" spans="1:3" s="42" customFormat="1" x14ac:dyDescent="0.25">
      <c r="A78"/>
      <c r="B78"/>
      <c r="C78" s="54"/>
    </row>
    <row r="79" spans="1:3" s="42" customFormat="1" x14ac:dyDescent="0.25">
      <c r="A79"/>
      <c r="B79"/>
      <c r="C79" s="54"/>
    </row>
    <row r="80" spans="1:3" s="42" customFormat="1" x14ac:dyDescent="0.25">
      <c r="A80"/>
      <c r="B80"/>
      <c r="C80" s="54"/>
    </row>
    <row r="81" spans="1:3" s="42" customFormat="1" x14ac:dyDescent="0.25">
      <c r="A81"/>
      <c r="B81"/>
      <c r="C81" s="54"/>
    </row>
    <row r="82" spans="1:3" s="42" customFormat="1" x14ac:dyDescent="0.25">
      <c r="A82"/>
      <c r="B82"/>
      <c r="C82" s="54"/>
    </row>
    <row r="83" spans="1:3" s="42" customFormat="1" x14ac:dyDescent="0.25">
      <c r="A83"/>
      <c r="B83"/>
      <c r="C83" s="54"/>
    </row>
    <row r="84" spans="1:3" s="42" customFormat="1" x14ac:dyDescent="0.25">
      <c r="A84"/>
      <c r="B84"/>
      <c r="C84" s="54"/>
    </row>
    <row r="85" spans="1:3" s="42" customFormat="1" x14ac:dyDescent="0.25">
      <c r="A85"/>
      <c r="B85"/>
      <c r="C85" s="54"/>
    </row>
    <row r="86" spans="1:3" s="42" customFormat="1" x14ac:dyDescent="0.25">
      <c r="A86"/>
      <c r="B86"/>
      <c r="C86" s="54"/>
    </row>
    <row r="87" spans="1:3" s="42" customFormat="1" x14ac:dyDescent="0.25">
      <c r="A87"/>
      <c r="B87"/>
      <c r="C87" s="54"/>
    </row>
    <row r="88" spans="1:3" s="42" customFormat="1" x14ac:dyDescent="0.25">
      <c r="A88"/>
      <c r="B88"/>
      <c r="C88" s="54"/>
    </row>
    <row r="89" spans="1:3" s="42" customFormat="1" x14ac:dyDescent="0.25">
      <c r="A89"/>
      <c r="B89"/>
      <c r="C89" s="54"/>
    </row>
    <row r="90" spans="1:3" s="42" customFormat="1" x14ac:dyDescent="0.25">
      <c r="A90"/>
      <c r="B90"/>
      <c r="C90" s="54"/>
    </row>
    <row r="91" spans="1:3" s="42" customFormat="1" x14ac:dyDescent="0.25">
      <c r="A91"/>
      <c r="B91"/>
      <c r="C91" s="54"/>
    </row>
    <row r="92" spans="1:3" s="42" customFormat="1" x14ac:dyDescent="0.25">
      <c r="A92"/>
      <c r="B92"/>
      <c r="C92" s="54"/>
    </row>
    <row r="93" spans="1:3" s="42" customFormat="1" x14ac:dyDescent="0.25">
      <c r="A93"/>
      <c r="B93"/>
      <c r="C93" s="54"/>
    </row>
    <row r="94" spans="1:3" s="42" customFormat="1" x14ac:dyDescent="0.25">
      <c r="A94"/>
      <c r="B94"/>
      <c r="C94" s="54"/>
    </row>
    <row r="95" spans="1:3" s="42" customFormat="1" x14ac:dyDescent="0.25">
      <c r="A95"/>
      <c r="B95"/>
      <c r="C95" s="54"/>
    </row>
    <row r="96" spans="1:3" s="42" customFormat="1" x14ac:dyDescent="0.25">
      <c r="A96"/>
      <c r="B96"/>
      <c r="C96" s="54"/>
    </row>
    <row r="97" spans="1:3" s="42" customFormat="1" x14ac:dyDescent="0.25">
      <c r="A97"/>
      <c r="B97"/>
      <c r="C97" s="54"/>
    </row>
    <row r="98" spans="1:3" s="42" customFormat="1" x14ac:dyDescent="0.25">
      <c r="A98"/>
      <c r="B98"/>
      <c r="C98" s="54"/>
    </row>
    <row r="99" spans="1:3" s="42" customFormat="1" x14ac:dyDescent="0.25">
      <c r="A99"/>
      <c r="B99"/>
      <c r="C99" s="54"/>
    </row>
    <row r="100" spans="1:3" s="42" customFormat="1" x14ac:dyDescent="0.25">
      <c r="A100"/>
      <c r="B100"/>
      <c r="C100" s="54"/>
    </row>
    <row r="101" spans="1:3" s="42" customFormat="1" x14ac:dyDescent="0.25">
      <c r="A101"/>
      <c r="B101"/>
      <c r="C101" s="54"/>
    </row>
    <row r="102" spans="1:3" s="42" customFormat="1" x14ac:dyDescent="0.25">
      <c r="A102"/>
      <c r="B102"/>
      <c r="C102" s="54"/>
    </row>
    <row r="103" spans="1:3" s="42" customFormat="1" x14ac:dyDescent="0.25">
      <c r="A103"/>
      <c r="B103"/>
      <c r="C103" s="54"/>
    </row>
    <row r="104" spans="1:3" s="42" customFormat="1" x14ac:dyDescent="0.25">
      <c r="A104"/>
      <c r="B104" s="56"/>
      <c r="C104" s="56"/>
    </row>
    <row r="105" spans="1:3" s="42" customFormat="1" x14ac:dyDescent="0.25">
      <c r="A105"/>
      <c r="B105" s="56"/>
      <c r="C105" s="56"/>
    </row>
    <row r="106" spans="1:3" s="42" customFormat="1" x14ac:dyDescent="0.25">
      <c r="A106"/>
      <c r="B106" s="56"/>
      <c r="C106" s="57"/>
    </row>
    <row r="107" spans="1:3" s="42" customFormat="1" x14ac:dyDescent="0.25">
      <c r="A107"/>
      <c r="B107" s="56"/>
      <c r="C107" s="57"/>
    </row>
    <row r="108" spans="1:3" s="42" customFormat="1" x14ac:dyDescent="0.25">
      <c r="A108"/>
      <c r="B108" s="56"/>
      <c r="C108" s="57"/>
    </row>
    <row r="109" spans="1:3" s="42" customFormat="1" x14ac:dyDescent="0.25">
      <c r="A109"/>
      <c r="B109" s="56"/>
      <c r="C109" s="57"/>
    </row>
    <row r="110" spans="1:3" s="42" customFormat="1" x14ac:dyDescent="0.25">
      <c r="A110"/>
      <c r="B110" s="56"/>
      <c r="C110" s="57"/>
    </row>
    <row r="111" spans="1:3" s="42" customFormat="1" x14ac:dyDescent="0.25">
      <c r="A111"/>
      <c r="B111" s="56"/>
      <c r="C111" s="57"/>
    </row>
    <row r="112" spans="1:3" s="42" customFormat="1" x14ac:dyDescent="0.25">
      <c r="A112"/>
      <c r="B112" s="56"/>
      <c r="C112" s="57"/>
    </row>
    <row r="113" spans="1:3" s="42" customFormat="1" x14ac:dyDescent="0.25">
      <c r="A113"/>
      <c r="B113" s="56"/>
      <c r="C113" s="57"/>
    </row>
    <row r="114" spans="1:3" s="42" customFormat="1" x14ac:dyDescent="0.25">
      <c r="A114"/>
      <c r="B114" s="56"/>
      <c r="C114" s="57"/>
    </row>
    <row r="115" spans="1:3" s="42" customFormat="1" x14ac:dyDescent="0.25">
      <c r="A115"/>
      <c r="B115" s="56"/>
      <c r="C115" s="57"/>
    </row>
    <row r="116" spans="1:3" s="42" customFormat="1" x14ac:dyDescent="0.25">
      <c r="A116"/>
      <c r="B116" s="56"/>
      <c r="C116" s="57"/>
    </row>
    <row r="117" spans="1:3" s="42" customFormat="1" x14ac:dyDescent="0.25">
      <c r="A117"/>
      <c r="B117" s="56"/>
      <c r="C117" s="57"/>
    </row>
    <row r="118" spans="1:3" s="42" customFormat="1" x14ac:dyDescent="0.25">
      <c r="A118"/>
      <c r="B118" s="56"/>
      <c r="C118" s="57"/>
    </row>
    <row r="119" spans="1:3" s="42" customFormat="1" x14ac:dyDescent="0.25">
      <c r="A119"/>
      <c r="B119" s="56"/>
      <c r="C119" s="57"/>
    </row>
    <row r="120" spans="1:3" s="42" customFormat="1" x14ac:dyDescent="0.25">
      <c r="A120"/>
      <c r="B120" s="56"/>
      <c r="C120" s="57"/>
    </row>
    <row r="121" spans="1:3" s="42" customFormat="1" x14ac:dyDescent="0.25">
      <c r="A121"/>
      <c r="B121" s="56"/>
      <c r="C121" s="57"/>
    </row>
    <row r="122" spans="1:3" s="42" customFormat="1" x14ac:dyDescent="0.25">
      <c r="A122"/>
      <c r="B122" s="56"/>
      <c r="C122" s="57"/>
    </row>
    <row r="123" spans="1:3" s="42" customFormat="1" x14ac:dyDescent="0.25">
      <c r="A123"/>
      <c r="B123" s="56"/>
      <c r="C123" s="57"/>
    </row>
    <row r="124" spans="1:3" s="42" customFormat="1" x14ac:dyDescent="0.25">
      <c r="A124"/>
      <c r="B124" s="56"/>
      <c r="C124" s="57"/>
    </row>
    <row r="125" spans="1:3" s="42" customFormat="1" x14ac:dyDescent="0.25">
      <c r="A125"/>
      <c r="B125" s="56"/>
      <c r="C125" s="57"/>
    </row>
    <row r="126" spans="1:3" s="42" customFormat="1" x14ac:dyDescent="0.25">
      <c r="A126"/>
      <c r="B126" s="56"/>
      <c r="C126" s="57"/>
    </row>
    <row r="127" spans="1:3" s="42" customFormat="1" x14ac:dyDescent="0.25">
      <c r="A127"/>
      <c r="B127" s="56"/>
      <c r="C127" s="57"/>
    </row>
    <row r="128" spans="1:3" s="42" customFormat="1" x14ac:dyDescent="0.25">
      <c r="A128"/>
      <c r="B128" s="56"/>
      <c r="C128" s="57"/>
    </row>
    <row r="129" spans="1:3" s="42" customFormat="1" x14ac:dyDescent="0.25">
      <c r="A129"/>
      <c r="B129" s="56"/>
      <c r="C129" s="57"/>
    </row>
    <row r="130" spans="1:3" s="42" customFormat="1" x14ac:dyDescent="0.25">
      <c r="A130"/>
      <c r="B130" s="56"/>
      <c r="C130" s="57"/>
    </row>
    <row r="131" spans="1:3" s="42" customFormat="1" x14ac:dyDescent="0.25">
      <c r="A131"/>
      <c r="B131" s="56"/>
      <c r="C131" s="57"/>
    </row>
    <row r="132" spans="1:3" s="42" customFormat="1" x14ac:dyDescent="0.25">
      <c r="A132"/>
      <c r="B132" s="56"/>
      <c r="C132" s="57"/>
    </row>
    <row r="133" spans="1:3" s="42" customFormat="1" x14ac:dyDescent="0.25">
      <c r="A133"/>
      <c r="B133" s="56"/>
      <c r="C133" s="57"/>
    </row>
    <row r="134" spans="1:3" s="42" customFormat="1" x14ac:dyDescent="0.25">
      <c r="A134"/>
      <c r="B134" s="56"/>
      <c r="C134" s="57"/>
    </row>
    <row r="135" spans="1:3" s="42" customFormat="1" x14ac:dyDescent="0.25">
      <c r="A135"/>
      <c r="B135" s="56"/>
      <c r="C135" s="57"/>
    </row>
    <row r="136" spans="1:3" s="42" customFormat="1" x14ac:dyDescent="0.25">
      <c r="A136"/>
      <c r="B136" s="56"/>
      <c r="C136" s="57"/>
    </row>
    <row r="137" spans="1:3" s="42" customFormat="1" x14ac:dyDescent="0.25">
      <c r="A137"/>
      <c r="B137" s="56"/>
      <c r="C137" s="57"/>
    </row>
    <row r="138" spans="1:3" s="42" customFormat="1" x14ac:dyDescent="0.25">
      <c r="A138"/>
      <c r="B138" s="56"/>
      <c r="C138" s="57"/>
    </row>
    <row r="139" spans="1:3" s="42" customFormat="1" x14ac:dyDescent="0.25">
      <c r="A139"/>
      <c r="B139" s="56"/>
      <c r="C139" s="57"/>
    </row>
    <row r="140" spans="1:3" s="42" customFormat="1" x14ac:dyDescent="0.25">
      <c r="A140"/>
      <c r="B140" s="56"/>
      <c r="C140" s="57"/>
    </row>
    <row r="141" spans="1:3" s="42" customFormat="1" x14ac:dyDescent="0.25">
      <c r="A141"/>
      <c r="B141" s="56"/>
      <c r="C141" s="57"/>
    </row>
    <row r="142" spans="1:3" s="42" customFormat="1" x14ac:dyDescent="0.25">
      <c r="A142"/>
      <c r="B142" s="56"/>
      <c r="C142" s="57"/>
    </row>
    <row r="143" spans="1:3" s="42" customFormat="1" x14ac:dyDescent="0.25">
      <c r="A143"/>
      <c r="B143" s="56"/>
      <c r="C143" s="57"/>
    </row>
    <row r="144" spans="1:3" s="42" customFormat="1" x14ac:dyDescent="0.25">
      <c r="A144"/>
      <c r="B144" s="56"/>
      <c r="C144" s="57"/>
    </row>
    <row r="145" spans="1:3" s="42" customFormat="1" x14ac:dyDescent="0.25">
      <c r="A145"/>
      <c r="B145" s="56"/>
      <c r="C145" s="57"/>
    </row>
  </sheetData>
  <sheetProtection pivotTables="0"/>
  <hyperlinks>
    <hyperlink ref="E3" location="'Indice Schede'!A1" display="Torna all'indice" xr:uid="{00000000-0004-0000-0200-000000000000}"/>
    <hyperlink ref="E5" location="'Prospetto Finale'!A1" display="Vai prospetto finale" xr:uid="{00000000-0004-0000-0200-000001000000}"/>
  </hyperlinks>
  <pageMargins left="0.7" right="0.7" top="0.75" bottom="0.75" header="0.3" footer="0.3"/>
  <pageSetup paperSize="9" scale="49" fitToHeight="0"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68"/>
  <sheetViews>
    <sheetView topLeftCell="A16" zoomScaleNormal="100" zoomScaleSheetLayoutView="100" workbookViewId="0">
      <selection activeCell="B13" sqref="B1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Schede'!B38,"non utilizzata")</f>
        <v>27</v>
      </c>
      <c r="D2" s="99" t="s">
        <v>80</v>
      </c>
      <c r="E2" s="100"/>
      <c r="F2" s="64" t="s">
        <v>36</v>
      </c>
      <c r="H2" t="s">
        <v>36</v>
      </c>
    </row>
    <row r="3" spans="1:8" ht="45" customHeight="1" thickBot="1" x14ac:dyDescent="0.3">
      <c r="A3" s="106" t="s">
        <v>20</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48</v>
      </c>
      <c r="G7" s="8" t="s">
        <v>45</v>
      </c>
      <c r="H7">
        <v>2</v>
      </c>
    </row>
    <row r="8" spans="1:8" ht="30" customHeight="1" thickBot="1" x14ac:dyDescent="0.3">
      <c r="A8" s="23" t="s">
        <v>49</v>
      </c>
      <c r="B8" s="22">
        <f>VLOOKUP(B7,G5:H10,2,FALSE)</f>
        <v>5</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97" t="s">
        <v>59</v>
      </c>
      <c r="B15" s="98"/>
      <c r="G15" s="7" t="s">
        <v>53</v>
      </c>
      <c r="H15">
        <v>5</v>
      </c>
    </row>
    <row r="16" spans="1:8" ht="39" customHeight="1" x14ac:dyDescent="0.25">
      <c r="A16" s="28" t="s">
        <v>60</v>
      </c>
      <c r="B16" s="62" t="s">
        <v>62</v>
      </c>
    </row>
    <row r="17" spans="1:8" ht="30" customHeight="1" thickBot="1" x14ac:dyDescent="0.3">
      <c r="A17" s="15" t="s">
        <v>49</v>
      </c>
      <c r="B17" s="30">
        <f>VLOOKUP(B16,G22:H25,2,FALSE)</f>
        <v>3</v>
      </c>
      <c r="G17" s="7" t="s">
        <v>77</v>
      </c>
      <c r="H17" t="s">
        <v>76</v>
      </c>
    </row>
    <row r="18" spans="1:8" ht="30" customHeight="1" thickBot="1" x14ac:dyDescent="0.3">
      <c r="A18" s="97" t="s">
        <v>64</v>
      </c>
      <c r="B18" s="98"/>
      <c r="G18" s="11" t="s">
        <v>56</v>
      </c>
      <c r="H18">
        <v>1</v>
      </c>
    </row>
    <row r="19" spans="1:8" ht="30" customHeight="1" thickBot="1" x14ac:dyDescent="0.3">
      <c r="A19" s="29" t="s">
        <v>78</v>
      </c>
      <c r="B19" s="62" t="s">
        <v>66</v>
      </c>
      <c r="G19" s="11" t="s">
        <v>57</v>
      </c>
      <c r="H19">
        <v>3</v>
      </c>
    </row>
    <row r="20" spans="1:8" ht="30" customHeight="1" thickBot="1" x14ac:dyDescent="0.3">
      <c r="A20" s="15" t="s">
        <v>49</v>
      </c>
      <c r="B20" s="30">
        <f>VLOOKUP(B19,G27:H29,2,FALSE)</f>
        <v>5</v>
      </c>
      <c r="G20" s="11" t="s">
        <v>58</v>
      </c>
      <c r="H20">
        <v>5</v>
      </c>
    </row>
    <row r="21" spans="1:8" ht="30" customHeight="1" x14ac:dyDescent="0.25">
      <c r="A21" s="97" t="s">
        <v>67</v>
      </c>
      <c r="B21" s="98"/>
    </row>
    <row r="22" spans="1:8" ht="30" customHeight="1" thickBot="1" x14ac:dyDescent="0.3">
      <c r="A22" s="29" t="s">
        <v>68</v>
      </c>
      <c r="B22" s="62"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4.791666666666667</v>
      </c>
    </row>
    <row r="45" spans="1:8" ht="30" customHeight="1" thickBot="1" x14ac:dyDescent="0.3">
      <c r="A45" s="34"/>
      <c r="B45" s="35"/>
    </row>
    <row r="46" spans="1:8" ht="30" customHeight="1" thickBot="1" x14ac:dyDescent="0.3">
      <c r="A46" s="104" t="s">
        <v>119</v>
      </c>
      <c r="B46" s="112"/>
    </row>
    <row r="47" spans="1:8" ht="61.5" customHeight="1" thickBot="1" x14ac:dyDescent="0.3">
      <c r="A47" s="110" t="s">
        <v>235</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1D00-000000000000}">
      <formula1>$G$13:$G$15</formula1>
    </dataValidation>
    <dataValidation type="list" allowBlank="1" showInputMessage="1" showErrorMessage="1" promptTitle="Criterio" prompt="Selezionare una delle possibili opzioni dal menu a tendina" sqref="B13" xr:uid="{00000000-0002-0000-1D00-000001000000}">
      <formula1>$G$17:$G$20</formula1>
    </dataValidation>
    <dataValidation type="list" allowBlank="1" showInputMessage="1" showErrorMessage="1" promptTitle="Criterio" prompt="Selezionare una delle possibili opzioni dal menu a tendina" sqref="B7" xr:uid="{00000000-0002-0000-1D00-000002000000}">
      <formula1>$G$5:$G$10</formula1>
    </dataValidation>
    <dataValidation type="list" allowBlank="1" showInputMessage="1" showErrorMessage="1" promptTitle="Criterio" prompt="Selezionare una delle possibili opzioni dal menu a tendina" sqref="B16" xr:uid="{00000000-0002-0000-1D00-000003000000}">
      <formula1>$G$22:$G$25</formula1>
    </dataValidation>
    <dataValidation type="list" allowBlank="1" showInputMessage="1" showErrorMessage="1" promptTitle="Criterio" prompt="Selezionare una delle possibili opzioni dal menu a tendina" sqref="B19" xr:uid="{00000000-0002-0000-1D00-000004000000}">
      <formula1>$G$27:$G$29</formula1>
    </dataValidation>
    <dataValidation type="list" allowBlank="1" showInputMessage="1" showErrorMessage="1" promptTitle="Criterio" prompt="Selezionare una delle possibili opzioni dal menu a tendina" sqref="B22" xr:uid="{00000000-0002-0000-1D00-000005000000}">
      <formula1>$G$31:$G$36</formula1>
    </dataValidation>
    <dataValidation type="list" allowBlank="1" showInputMessage="1" showErrorMessage="1" promptTitle="Seleziona" prompt="Selezionare una delle possibili opzioni dal menu a tendina" sqref="F2" xr:uid="{00000000-0002-0000-1D00-000006000000}">
      <formula1>$H$2:$H$3</formula1>
    </dataValidation>
    <dataValidation type="list" allowBlank="1" showInputMessage="1" showErrorMessage="1" promptTitle="Impatto" prompt="Selezionare una delle possibili opzioni dal menu a tendina" sqref="B29" xr:uid="{00000000-0002-0000-1D00-000007000000}">
      <formula1>$G$38:$G$43</formula1>
    </dataValidation>
    <dataValidation type="list" allowBlank="1" showInputMessage="1" showErrorMessage="1" promptTitle="Impatto" prompt="Selezionare una delle possibili opzioni dal menu a tendina" sqref="B32" xr:uid="{00000000-0002-0000-1D00-000008000000}">
      <formula1>$G$27:$G$29</formula1>
    </dataValidation>
    <dataValidation type="list" allowBlank="1" showInputMessage="1" showErrorMessage="1" promptTitle="Impatto" prompt="Selezionare una delle possibili opzioni dal menu a tendina" sqref="B35" xr:uid="{00000000-0002-0000-1D00-000009000000}">
      <formula1>$G$48:$G$54</formula1>
    </dataValidation>
    <dataValidation type="list" allowBlank="1" showInputMessage="1" showErrorMessage="1" promptTitle="Impatto" prompt="Selezionare una delle possibili opzioni dal menu a tendina" sqref="B38" xr:uid="{00000000-0002-0000-1D00-00000A000000}">
      <formula1>$G$56:$G$61</formula1>
    </dataValidation>
  </dataValidations>
  <hyperlinks>
    <hyperlink ref="D4:F4" location="'Indice Schede'!A1" display="Torna all'indice" xr:uid="{00000000-0004-0000-1D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68"/>
  <sheetViews>
    <sheetView topLeftCell="A37" zoomScaleNormal="100" zoomScaleSheetLayoutView="100" workbookViewId="0">
      <selection activeCell="A31" sqref="A31:B3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Schede'!B39,"non utilizzata")</f>
        <v>28</v>
      </c>
      <c r="D2" s="99" t="s">
        <v>80</v>
      </c>
      <c r="E2" s="100"/>
      <c r="F2" s="64" t="s">
        <v>36</v>
      </c>
      <c r="H2" t="s">
        <v>36</v>
      </c>
    </row>
    <row r="3" spans="1:8" ht="45" customHeight="1" thickBot="1" x14ac:dyDescent="0.3">
      <c r="A3" s="106" t="s">
        <v>21</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48</v>
      </c>
      <c r="G7" s="8" t="s">
        <v>45</v>
      </c>
      <c r="H7">
        <v>2</v>
      </c>
    </row>
    <row r="8" spans="1:8" ht="30" customHeight="1" thickBot="1" x14ac:dyDescent="0.3">
      <c r="A8" s="23" t="s">
        <v>49</v>
      </c>
      <c r="B8" s="22">
        <f>VLOOKUP(B7,G5:H10,2,FALSE)</f>
        <v>5</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97" t="s">
        <v>59</v>
      </c>
      <c r="B15" s="98"/>
      <c r="G15" s="7" t="s">
        <v>53</v>
      </c>
      <c r="H15">
        <v>5</v>
      </c>
    </row>
    <row r="16" spans="1:8" ht="39" customHeight="1" x14ac:dyDescent="0.25">
      <c r="A16" s="28" t="s">
        <v>60</v>
      </c>
      <c r="B16" s="62" t="s">
        <v>62</v>
      </c>
    </row>
    <row r="17" spans="1:8" ht="30" customHeight="1" thickBot="1" x14ac:dyDescent="0.3">
      <c r="A17" s="15" t="s">
        <v>49</v>
      </c>
      <c r="B17" s="30">
        <f>VLOOKUP(B16,G22:H25,2,FALSE)</f>
        <v>3</v>
      </c>
      <c r="G17" s="7" t="s">
        <v>77</v>
      </c>
      <c r="H17" t="s">
        <v>76</v>
      </c>
    </row>
    <row r="18" spans="1:8" ht="30" customHeight="1" thickBot="1" x14ac:dyDescent="0.3">
      <c r="A18" s="97" t="s">
        <v>64</v>
      </c>
      <c r="B18" s="98"/>
      <c r="G18" s="11" t="s">
        <v>56</v>
      </c>
      <c r="H18">
        <v>1</v>
      </c>
    </row>
    <row r="19" spans="1:8" ht="30" customHeight="1" thickBot="1" x14ac:dyDescent="0.3">
      <c r="A19" s="29" t="s">
        <v>78</v>
      </c>
      <c r="B19" s="62" t="s">
        <v>66</v>
      </c>
      <c r="G19" s="11" t="s">
        <v>57</v>
      </c>
      <c r="H19">
        <v>3</v>
      </c>
    </row>
    <row r="20" spans="1:8" ht="30" customHeight="1" thickBot="1" x14ac:dyDescent="0.3">
      <c r="A20" s="15" t="s">
        <v>49</v>
      </c>
      <c r="B20" s="30">
        <f>VLOOKUP(B19,G27:H29,2,FALSE)</f>
        <v>5</v>
      </c>
      <c r="G20" s="11" t="s">
        <v>58</v>
      </c>
      <c r="H20">
        <v>5</v>
      </c>
    </row>
    <row r="21" spans="1:8" ht="30" customHeight="1" x14ac:dyDescent="0.25">
      <c r="A21" s="97" t="s">
        <v>67</v>
      </c>
      <c r="B21" s="98"/>
    </row>
    <row r="22" spans="1:8" ht="30" customHeight="1" thickBot="1" x14ac:dyDescent="0.3">
      <c r="A22" s="29" t="s">
        <v>68</v>
      </c>
      <c r="B22" s="62"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103</v>
      </c>
      <c r="G29" s="11" t="s">
        <v>66</v>
      </c>
      <c r="H29">
        <v>5</v>
      </c>
    </row>
    <row r="30" spans="1:8" ht="30" customHeight="1" thickBot="1" x14ac:dyDescent="0.3">
      <c r="A30" s="15" t="s">
        <v>49</v>
      </c>
      <c r="B30" s="30">
        <f>VLOOKUP(B29,G38:H43,2,FALSE)</f>
        <v>2</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5.75</v>
      </c>
    </row>
    <row r="45" spans="1:8" ht="30" customHeight="1" thickBot="1" x14ac:dyDescent="0.3">
      <c r="A45" s="34"/>
      <c r="B45" s="35"/>
    </row>
    <row r="46" spans="1:8" ht="30" customHeight="1" thickBot="1" x14ac:dyDescent="0.3">
      <c r="A46" s="104" t="s">
        <v>119</v>
      </c>
      <c r="B46" s="112"/>
    </row>
    <row r="47" spans="1:8" ht="76.7" customHeight="1" thickBot="1" x14ac:dyDescent="0.3">
      <c r="A47" s="110" t="s">
        <v>236</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xr:uid="{00000000-0002-0000-1E00-000000000000}">
      <formula1>$G$56:$G$61</formula1>
    </dataValidation>
    <dataValidation type="list" allowBlank="1" showInputMessage="1" showErrorMessage="1" promptTitle="Impatto" prompt="Selezionare una delle possibili opzioni dal menu a tendina" sqref="B35" xr:uid="{00000000-0002-0000-1E00-000001000000}">
      <formula1>$G$48:$G$54</formula1>
    </dataValidation>
    <dataValidation type="list" allowBlank="1" showInputMessage="1" showErrorMessage="1" promptTitle="Impatto" prompt="Selezionare una delle possibili opzioni dal menu a tendina" sqref="B32" xr:uid="{00000000-0002-0000-1E00-000002000000}">
      <formula1>$G$27:$G$29</formula1>
    </dataValidation>
    <dataValidation type="list" allowBlank="1" showInputMessage="1" showErrorMessage="1" promptTitle="Impatto" prompt="Selezionare una delle possibili opzioni dal menu a tendina" sqref="B29" xr:uid="{00000000-0002-0000-1E00-000003000000}">
      <formula1>$G$38:$G$43</formula1>
    </dataValidation>
    <dataValidation type="list" allowBlank="1" showInputMessage="1" showErrorMessage="1" promptTitle="Seleziona" prompt="Selezionare una delle possibili opzioni dal menu a tendina" sqref="F2" xr:uid="{00000000-0002-0000-1E00-000004000000}">
      <formula1>$H$2:$H$3</formula1>
    </dataValidation>
    <dataValidation type="list" allowBlank="1" showInputMessage="1" showErrorMessage="1" promptTitle="Criterio" prompt="Selezionare una delle possibili opzioni dal menu a tendina" sqref="B22" xr:uid="{00000000-0002-0000-1E00-000005000000}">
      <formula1>$G$31:$G$36</formula1>
    </dataValidation>
    <dataValidation type="list" allowBlank="1" showInputMessage="1" showErrorMessage="1" promptTitle="Criterio" prompt="Selezionare una delle possibili opzioni dal menu a tendina" sqref="B19" xr:uid="{00000000-0002-0000-1E00-000006000000}">
      <formula1>$G$27:$G$29</formula1>
    </dataValidation>
    <dataValidation type="list" allowBlank="1" showInputMessage="1" showErrorMessage="1" promptTitle="Criterio" prompt="Selezionare una delle possibili opzioni dal menu a tendina" sqref="B16" xr:uid="{00000000-0002-0000-1E00-000007000000}">
      <formula1>$G$22:$G$25</formula1>
    </dataValidation>
    <dataValidation type="list" allowBlank="1" showInputMessage="1" showErrorMessage="1" promptTitle="Criterio" prompt="Selezionare una delle possibili opzioni dal menu a tendina" sqref="B7" xr:uid="{00000000-0002-0000-1E00-000008000000}">
      <formula1>$G$5:$G$10</formula1>
    </dataValidation>
    <dataValidation type="list" allowBlank="1" showInputMessage="1" showErrorMessage="1" promptTitle="Criterio" prompt="Selezionare una delle possibili opzioni dal menu a tendina" sqref="B13" xr:uid="{00000000-0002-0000-1E00-000009000000}">
      <formula1>$G$17:$G$20</formula1>
    </dataValidation>
    <dataValidation type="list" allowBlank="1" showInputMessage="1" showErrorMessage="1" promptTitle="Criterio" prompt="Selezionare una delle possibili opzioni dal menu a tendina" sqref="B10" xr:uid="{00000000-0002-0000-1E00-00000A000000}">
      <formula1>$G$13:$G$15</formula1>
    </dataValidation>
  </dataValidations>
  <hyperlinks>
    <hyperlink ref="D4:F4" location="'Indice Schede'!A1" display="Torna all'indice" xr:uid="{00000000-0004-0000-1E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68"/>
  <sheetViews>
    <sheetView topLeftCell="A40" zoomScaleNormal="100" zoomScaleSheetLayoutView="100" workbookViewId="0">
      <selection activeCell="A48" sqref="A48"/>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Schede'!B40,"non utilizzata")</f>
        <v>29</v>
      </c>
      <c r="D2" s="99" t="s">
        <v>80</v>
      </c>
      <c r="E2" s="100"/>
      <c r="F2" s="64" t="s">
        <v>36</v>
      </c>
      <c r="H2" t="s">
        <v>36</v>
      </c>
    </row>
    <row r="3" spans="1:8" ht="45" customHeight="1" thickBot="1" x14ac:dyDescent="0.3">
      <c r="A3" s="106" t="s">
        <v>22</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44</v>
      </c>
      <c r="G7" s="8" t="s">
        <v>45</v>
      </c>
      <c r="H7">
        <v>2</v>
      </c>
    </row>
    <row r="8" spans="1:8" ht="30" customHeight="1" thickBot="1" x14ac:dyDescent="0.3">
      <c r="A8" s="23" t="s">
        <v>49</v>
      </c>
      <c r="B8" s="22">
        <f>VLOOKUP(B7,G5:H10,2,FALSE)</f>
        <v>1</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63</v>
      </c>
    </row>
    <row r="17" spans="1:8" ht="30" customHeight="1" thickBot="1" x14ac:dyDescent="0.3">
      <c r="A17" s="15" t="s">
        <v>49</v>
      </c>
      <c r="B17" s="30">
        <f>VLOOKUP(B16,G22:H25,2,FALSE)</f>
        <v>5</v>
      </c>
      <c r="G17" s="7" t="s">
        <v>77</v>
      </c>
      <c r="H17" t="s">
        <v>76</v>
      </c>
    </row>
    <row r="18" spans="1:8" ht="30" customHeight="1" thickBot="1" x14ac:dyDescent="0.3">
      <c r="A18" s="97" t="s">
        <v>64</v>
      </c>
      <c r="B18" s="98"/>
      <c r="G18" s="11" t="s">
        <v>56</v>
      </c>
      <c r="H18">
        <v>1</v>
      </c>
    </row>
    <row r="19" spans="1:8" ht="30" customHeight="1" thickBot="1" x14ac:dyDescent="0.3">
      <c r="A19" s="29" t="s">
        <v>78</v>
      </c>
      <c r="B19" s="62" t="s">
        <v>66</v>
      </c>
      <c r="G19" s="11" t="s">
        <v>57</v>
      </c>
      <c r="H19">
        <v>3</v>
      </c>
    </row>
    <row r="20" spans="1:8" ht="30" customHeight="1" thickBot="1" x14ac:dyDescent="0.3">
      <c r="A20" s="15" t="s">
        <v>49</v>
      </c>
      <c r="B20" s="30">
        <f>VLOOKUP(B19,G27:H29,2,FALSE)</f>
        <v>5</v>
      </c>
      <c r="G20" s="11" t="s">
        <v>58</v>
      </c>
      <c r="H20">
        <v>5</v>
      </c>
    </row>
    <row r="21" spans="1:8" ht="30" customHeight="1" x14ac:dyDescent="0.25">
      <c r="A21" s="97" t="s">
        <v>67</v>
      </c>
      <c r="B21" s="98"/>
    </row>
    <row r="22" spans="1:8" ht="30" customHeight="1" thickBot="1" x14ac:dyDescent="0.3">
      <c r="A22" s="29" t="s">
        <v>68</v>
      </c>
      <c r="B22" s="62" t="s">
        <v>73</v>
      </c>
      <c r="G22" s="7" t="s">
        <v>77</v>
      </c>
      <c r="H22" t="s">
        <v>76</v>
      </c>
    </row>
    <row r="23" spans="1:8" ht="30" customHeight="1" thickBot="1" x14ac:dyDescent="0.3">
      <c r="A23" s="15" t="s">
        <v>49</v>
      </c>
      <c r="B23" s="30">
        <f>VLOOKUP(B22,G31:H36,2,FALSE)</f>
        <v>5</v>
      </c>
      <c r="G23" s="11" t="s">
        <v>61</v>
      </c>
      <c r="H23">
        <v>1</v>
      </c>
    </row>
    <row r="24" spans="1:8" ht="30" customHeight="1" thickBot="1" x14ac:dyDescent="0.3">
      <c r="A24" s="19" t="s">
        <v>74</v>
      </c>
      <c r="B24" s="31">
        <f>IFERROR((B8+B11+B14+B17+B20+B23)/6,"-")</f>
        <v>3.6666666666666665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4.583333333333333</v>
      </c>
    </row>
    <row r="45" spans="1:8" ht="30" customHeight="1" thickBot="1" x14ac:dyDescent="0.3">
      <c r="A45" s="34"/>
      <c r="B45" s="35"/>
    </row>
    <row r="46" spans="1:8" ht="30" customHeight="1" thickBot="1" x14ac:dyDescent="0.3">
      <c r="A46" s="104" t="s">
        <v>119</v>
      </c>
      <c r="B46" s="112"/>
    </row>
    <row r="47" spans="1:8" ht="66.75" customHeight="1" thickBot="1" x14ac:dyDescent="0.3">
      <c r="A47" s="110" t="s">
        <v>237</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1F00-000000000000}">
      <formula1>$G$13:$G$15</formula1>
    </dataValidation>
    <dataValidation type="list" allowBlank="1" showInputMessage="1" showErrorMessage="1" promptTitle="Criterio" prompt="Selezionare una delle possibili opzioni dal menu a tendina" sqref="B13" xr:uid="{00000000-0002-0000-1F00-000001000000}">
      <formula1>$G$17:$G$20</formula1>
    </dataValidation>
    <dataValidation type="list" allowBlank="1" showInputMessage="1" showErrorMessage="1" promptTitle="Criterio" prompt="Selezionare una delle possibili opzioni dal menu a tendina" sqref="B7" xr:uid="{00000000-0002-0000-1F00-000002000000}">
      <formula1>$G$5:$G$10</formula1>
    </dataValidation>
    <dataValidation type="list" allowBlank="1" showInputMessage="1" showErrorMessage="1" promptTitle="Criterio" prompt="Selezionare una delle possibili opzioni dal menu a tendina" sqref="B16" xr:uid="{00000000-0002-0000-1F00-000003000000}">
      <formula1>$G$22:$G$25</formula1>
    </dataValidation>
    <dataValidation type="list" allowBlank="1" showInputMessage="1" showErrorMessage="1" promptTitle="Criterio" prompt="Selezionare una delle possibili opzioni dal menu a tendina" sqref="B19" xr:uid="{00000000-0002-0000-1F00-000004000000}">
      <formula1>$G$27:$G$29</formula1>
    </dataValidation>
    <dataValidation type="list" allowBlank="1" showInputMessage="1" showErrorMessage="1" promptTitle="Criterio" prompt="Selezionare una delle possibili opzioni dal menu a tendina" sqref="B22" xr:uid="{00000000-0002-0000-1F00-000005000000}">
      <formula1>$G$31:$G$36</formula1>
    </dataValidation>
    <dataValidation type="list" allowBlank="1" showInputMessage="1" showErrorMessage="1" promptTitle="Seleziona" prompt="Selezionare una delle possibili opzioni dal menu a tendina" sqref="F2" xr:uid="{00000000-0002-0000-1F00-000006000000}">
      <formula1>$H$2:$H$3</formula1>
    </dataValidation>
    <dataValidation type="list" allowBlank="1" showInputMessage="1" showErrorMessage="1" promptTitle="Impatto" prompt="Selezionare una delle possibili opzioni dal menu a tendina" sqref="B29" xr:uid="{00000000-0002-0000-1F00-000007000000}">
      <formula1>$G$38:$G$43</formula1>
    </dataValidation>
    <dataValidation type="list" allowBlank="1" showInputMessage="1" showErrorMessage="1" promptTitle="Impatto" prompt="Selezionare una delle possibili opzioni dal menu a tendina" sqref="B32" xr:uid="{00000000-0002-0000-1F00-000008000000}">
      <formula1>$G$27:$G$29</formula1>
    </dataValidation>
    <dataValidation type="list" allowBlank="1" showInputMessage="1" showErrorMessage="1" promptTitle="Impatto" prompt="Selezionare una delle possibili opzioni dal menu a tendina" sqref="B35" xr:uid="{00000000-0002-0000-1F00-000009000000}">
      <formula1>$G$48:$G$54</formula1>
    </dataValidation>
    <dataValidation type="list" allowBlank="1" showInputMessage="1" showErrorMessage="1" promptTitle="Impatto" prompt="Selezionare una delle possibili opzioni dal menu a tendina" sqref="B38" xr:uid="{00000000-0002-0000-1F00-00000A000000}">
      <formula1>$G$56:$G$61</formula1>
    </dataValidation>
  </dataValidations>
  <hyperlinks>
    <hyperlink ref="D4:F4" location="'Indice Schede'!A1" display="Torna all'indice" xr:uid="{00000000-0004-0000-1F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68"/>
  <sheetViews>
    <sheetView topLeftCell="A43"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Schede'!B41,"non utilizzata")</f>
        <v>30</v>
      </c>
      <c r="D2" s="99" t="s">
        <v>80</v>
      </c>
      <c r="E2" s="100"/>
      <c r="F2" s="64" t="s">
        <v>36</v>
      </c>
      <c r="H2" t="s">
        <v>36</v>
      </c>
    </row>
    <row r="3" spans="1:8" ht="45" customHeight="1" thickBot="1" x14ac:dyDescent="0.3">
      <c r="A3" s="106" t="s">
        <v>127</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44</v>
      </c>
      <c r="G7" s="8" t="s">
        <v>45</v>
      </c>
      <c r="H7">
        <v>2</v>
      </c>
    </row>
    <row r="8" spans="1:8" ht="30" customHeight="1" thickBot="1" x14ac:dyDescent="0.3">
      <c r="A8" s="23" t="s">
        <v>49</v>
      </c>
      <c r="B8" s="22">
        <f>VLOOKUP(B7,G5:H10,2,FALSE)</f>
        <v>1</v>
      </c>
      <c r="G8" s="7" t="s">
        <v>46</v>
      </c>
      <c r="H8">
        <v>3</v>
      </c>
    </row>
    <row r="9" spans="1:8" ht="30" customHeight="1" thickBot="1" x14ac:dyDescent="0.3">
      <c r="A9" s="97" t="s">
        <v>50</v>
      </c>
      <c r="B9" s="98"/>
      <c r="G9" s="7" t="s">
        <v>47</v>
      </c>
      <c r="H9">
        <v>4</v>
      </c>
    </row>
    <row r="10" spans="1:8" ht="30" customHeight="1" thickBot="1" x14ac:dyDescent="0.3">
      <c r="A10" s="25" t="s">
        <v>51</v>
      </c>
      <c r="B10" s="63" t="s">
        <v>52</v>
      </c>
      <c r="G10" s="7" t="s">
        <v>48</v>
      </c>
      <c r="H10">
        <v>5</v>
      </c>
    </row>
    <row r="11" spans="1:8" ht="30" customHeight="1" thickBot="1" x14ac:dyDescent="0.3">
      <c r="A11" s="26" t="s">
        <v>49</v>
      </c>
      <c r="B11" s="22">
        <f>VLOOKUP(B10,G13:H15,2,FALSE)</f>
        <v>2</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61</v>
      </c>
    </row>
    <row r="17" spans="1:8" ht="30" customHeight="1" thickBot="1" x14ac:dyDescent="0.3">
      <c r="A17" s="15" t="s">
        <v>49</v>
      </c>
      <c r="B17" s="30">
        <f>VLOOKUP(B16,G22:H25,2,FALSE)</f>
        <v>1</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1.1666666666666667</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0.875</v>
      </c>
    </row>
    <row r="45" spans="1:8" ht="30" customHeight="1" thickBot="1" x14ac:dyDescent="0.3">
      <c r="A45" s="34"/>
      <c r="B45" s="35"/>
    </row>
    <row r="46" spans="1:8" ht="30" customHeight="1" thickBot="1" x14ac:dyDescent="0.3">
      <c r="A46" s="104" t="s">
        <v>119</v>
      </c>
      <c r="B46" s="112"/>
    </row>
    <row r="47" spans="1:8" ht="30" customHeight="1" thickBot="1" x14ac:dyDescent="0.3">
      <c r="A47" s="110" t="s">
        <v>211</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xr:uid="{00000000-0002-0000-2000-000000000000}">
      <formula1>$G$56:$G$61</formula1>
    </dataValidation>
    <dataValidation type="list" allowBlank="1" showInputMessage="1" showErrorMessage="1" promptTitle="Impatto" prompt="Selezionare una delle possibili opzioni dal menu a tendina" sqref="B35" xr:uid="{00000000-0002-0000-2000-000001000000}">
      <formula1>$G$48:$G$54</formula1>
    </dataValidation>
    <dataValidation type="list" allowBlank="1" showInputMessage="1" showErrorMessage="1" promptTitle="Impatto" prompt="Selezionare una delle possibili opzioni dal menu a tendina" sqref="B32" xr:uid="{00000000-0002-0000-2000-000002000000}">
      <formula1>$G$27:$G$29</formula1>
    </dataValidation>
    <dataValidation type="list" allowBlank="1" showInputMessage="1" showErrorMessage="1" promptTitle="Impatto" prompt="Selezionare una delle possibili opzioni dal menu a tendina" sqref="B29" xr:uid="{00000000-0002-0000-2000-000003000000}">
      <formula1>$G$38:$G$43</formula1>
    </dataValidation>
    <dataValidation type="list" allowBlank="1" showInputMessage="1" showErrorMessage="1" promptTitle="Seleziona" prompt="Selezionare una delle possibili opzioni dal menu a tendina" sqref="F2" xr:uid="{00000000-0002-0000-2000-000004000000}">
      <formula1>$H$2:$H$3</formula1>
    </dataValidation>
    <dataValidation type="list" allowBlank="1" showInputMessage="1" showErrorMessage="1" promptTitle="Criterio" prompt="Selezionare una delle possibili opzioni dal menu a tendina" sqref="B22" xr:uid="{00000000-0002-0000-2000-000005000000}">
      <formula1>$G$31:$G$36</formula1>
    </dataValidation>
    <dataValidation type="list" allowBlank="1" showInputMessage="1" showErrorMessage="1" promptTitle="Criterio" prompt="Selezionare una delle possibili opzioni dal menu a tendina" sqref="B19" xr:uid="{00000000-0002-0000-2000-000006000000}">
      <formula1>$G$27:$G$29</formula1>
    </dataValidation>
    <dataValidation type="list" allowBlank="1" showInputMessage="1" showErrorMessage="1" promptTitle="Criterio" prompt="Selezionare una delle possibili opzioni dal menu a tendina" sqref="B16" xr:uid="{00000000-0002-0000-2000-000007000000}">
      <formula1>$G$22:$G$25</formula1>
    </dataValidation>
    <dataValidation type="list" allowBlank="1" showInputMessage="1" showErrorMessage="1" promptTitle="Criterio" prompt="Selezionare una delle possibili opzioni dal menu a tendina" sqref="B7" xr:uid="{00000000-0002-0000-2000-000008000000}">
      <formula1>$G$5:$G$10</formula1>
    </dataValidation>
    <dataValidation type="list" allowBlank="1" showInputMessage="1" showErrorMessage="1" promptTitle="Criterio" prompt="Selezionare una delle possibili opzioni dal menu a tendina" sqref="B13" xr:uid="{00000000-0002-0000-2000-000009000000}">
      <formula1>$G$17:$G$20</formula1>
    </dataValidation>
    <dataValidation type="list" allowBlank="1" showInputMessage="1" showErrorMessage="1" promptTitle="Criterio" prompt="Selezionare una delle possibili opzioni dal menu a tendina" sqref="B10" xr:uid="{00000000-0002-0000-2000-00000A000000}">
      <formula1>$G$13:$G$15</formula1>
    </dataValidation>
  </dataValidations>
  <hyperlinks>
    <hyperlink ref="D4:F4" location="'Indice Schede'!A1" display="Torna all'indice" xr:uid="{00000000-0004-0000-20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68"/>
  <sheetViews>
    <sheetView topLeftCell="A43"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Schede'!B42,"non utilizzata")</f>
        <v>31</v>
      </c>
      <c r="D2" s="99" t="s">
        <v>80</v>
      </c>
      <c r="E2" s="100"/>
      <c r="F2" s="64" t="s">
        <v>36</v>
      </c>
      <c r="H2" t="s">
        <v>36</v>
      </c>
    </row>
    <row r="3" spans="1:8" ht="45" customHeight="1" thickBot="1" x14ac:dyDescent="0.3">
      <c r="A3" s="106" t="s">
        <v>128</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44</v>
      </c>
      <c r="G7" s="8" t="s">
        <v>45</v>
      </c>
      <c r="H7">
        <v>2</v>
      </c>
    </row>
    <row r="8" spans="1:8" ht="30" customHeight="1" thickBot="1" x14ac:dyDescent="0.3">
      <c r="A8" s="23" t="s">
        <v>49</v>
      </c>
      <c r="B8" s="22">
        <f>VLOOKUP(B7,G5:H10,2,FALSE)</f>
        <v>1</v>
      </c>
      <c r="G8" s="7" t="s">
        <v>46</v>
      </c>
      <c r="H8">
        <v>3</v>
      </c>
    </row>
    <row r="9" spans="1:8" ht="30" customHeight="1" thickBot="1" x14ac:dyDescent="0.3">
      <c r="A9" s="97" t="s">
        <v>50</v>
      </c>
      <c r="B9" s="98"/>
      <c r="G9" s="7" t="s">
        <v>47</v>
      </c>
      <c r="H9">
        <v>4</v>
      </c>
    </row>
    <row r="10" spans="1:8" ht="30" customHeight="1" thickBot="1" x14ac:dyDescent="0.3">
      <c r="A10" s="25" t="s">
        <v>51</v>
      </c>
      <c r="B10" s="63" t="s">
        <v>52</v>
      </c>
      <c r="G10" s="7" t="s">
        <v>48</v>
      </c>
      <c r="H10">
        <v>5</v>
      </c>
    </row>
    <row r="11" spans="1:8" ht="30" customHeight="1" thickBot="1" x14ac:dyDescent="0.3">
      <c r="A11" s="26" t="s">
        <v>49</v>
      </c>
      <c r="B11" s="22">
        <f>VLOOKUP(B10,G13:H15,2,FALSE)</f>
        <v>2</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61</v>
      </c>
    </row>
    <row r="17" spans="1:8" ht="30" customHeight="1" thickBot="1" x14ac:dyDescent="0.3">
      <c r="A17" s="15" t="s">
        <v>49</v>
      </c>
      <c r="B17" s="30">
        <f>VLOOKUP(B16,G22:H25,2,FALSE)</f>
        <v>1</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1.1666666666666667</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0.875</v>
      </c>
    </row>
    <row r="45" spans="1:8" ht="30" customHeight="1" thickBot="1" x14ac:dyDescent="0.3">
      <c r="A45" s="34"/>
      <c r="B45" s="35"/>
    </row>
    <row r="46" spans="1:8" ht="30" customHeight="1" thickBot="1" x14ac:dyDescent="0.3">
      <c r="A46" s="104" t="s">
        <v>119</v>
      </c>
      <c r="B46" s="112"/>
    </row>
    <row r="47" spans="1:8" ht="30" customHeight="1" thickBot="1" x14ac:dyDescent="0.3">
      <c r="A47" s="110" t="s">
        <v>212</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2100-000000000000}">
      <formula1>$G$13:$G$15</formula1>
    </dataValidation>
    <dataValidation type="list" allowBlank="1" showInputMessage="1" showErrorMessage="1" promptTitle="Criterio" prompt="Selezionare una delle possibili opzioni dal menu a tendina" sqref="B13" xr:uid="{00000000-0002-0000-2100-000001000000}">
      <formula1>$G$17:$G$20</formula1>
    </dataValidation>
    <dataValidation type="list" allowBlank="1" showInputMessage="1" showErrorMessage="1" promptTitle="Criterio" prompt="Selezionare una delle possibili opzioni dal menu a tendina" sqref="B7" xr:uid="{00000000-0002-0000-2100-000002000000}">
      <formula1>$G$5:$G$10</formula1>
    </dataValidation>
    <dataValidation type="list" allowBlank="1" showInputMessage="1" showErrorMessage="1" promptTitle="Criterio" prompt="Selezionare una delle possibili opzioni dal menu a tendina" sqref="B16" xr:uid="{00000000-0002-0000-2100-000003000000}">
      <formula1>$G$22:$G$25</formula1>
    </dataValidation>
    <dataValidation type="list" allowBlank="1" showInputMessage="1" showErrorMessage="1" promptTitle="Criterio" prompt="Selezionare una delle possibili opzioni dal menu a tendina" sqref="B19" xr:uid="{00000000-0002-0000-2100-000004000000}">
      <formula1>$G$27:$G$29</formula1>
    </dataValidation>
    <dataValidation type="list" allowBlank="1" showInputMessage="1" showErrorMessage="1" promptTitle="Criterio" prompt="Selezionare una delle possibili opzioni dal menu a tendina" sqref="B22" xr:uid="{00000000-0002-0000-2100-000005000000}">
      <formula1>$G$31:$G$36</formula1>
    </dataValidation>
    <dataValidation type="list" allowBlank="1" showInputMessage="1" showErrorMessage="1" promptTitle="Seleziona" prompt="Selezionare una delle possibili opzioni dal menu a tendina" sqref="F2" xr:uid="{00000000-0002-0000-2100-000006000000}">
      <formula1>$H$2:$H$3</formula1>
    </dataValidation>
    <dataValidation type="list" allowBlank="1" showInputMessage="1" showErrorMessage="1" promptTitle="Impatto" prompt="Selezionare una delle possibili opzioni dal menu a tendina" sqref="B29" xr:uid="{00000000-0002-0000-2100-000007000000}">
      <formula1>$G$38:$G$43</formula1>
    </dataValidation>
    <dataValidation type="list" allowBlank="1" showInputMessage="1" showErrorMessage="1" promptTitle="Impatto" prompt="Selezionare una delle possibili opzioni dal menu a tendina" sqref="B32" xr:uid="{00000000-0002-0000-2100-000008000000}">
      <formula1>$G$27:$G$29</formula1>
    </dataValidation>
    <dataValidation type="list" allowBlank="1" showInputMessage="1" showErrorMessage="1" promptTitle="Impatto" prompt="Selezionare una delle possibili opzioni dal menu a tendina" sqref="B35" xr:uid="{00000000-0002-0000-2100-000009000000}">
      <formula1>$G$48:$G$54</formula1>
    </dataValidation>
    <dataValidation type="list" allowBlank="1" showInputMessage="1" showErrorMessage="1" promptTitle="Impatto" prompt="Selezionare una delle possibili opzioni dal menu a tendina" sqref="B38" xr:uid="{00000000-0002-0000-2100-00000A000000}">
      <formula1>$G$56:$G$61</formula1>
    </dataValidation>
  </dataValidations>
  <hyperlinks>
    <hyperlink ref="D4:F4" location="'Indice Schede'!A1" display="Torna all'indice" xr:uid="{00000000-0004-0000-21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68"/>
  <sheetViews>
    <sheetView topLeftCell="A40"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Schede'!B43,"non utilizzata")</f>
        <v>32</v>
      </c>
      <c r="D2" s="99" t="s">
        <v>80</v>
      </c>
      <c r="E2" s="100"/>
      <c r="F2" s="64" t="s">
        <v>36</v>
      </c>
      <c r="H2" t="s">
        <v>36</v>
      </c>
    </row>
    <row r="3" spans="1:8" ht="45" customHeight="1" thickBot="1" x14ac:dyDescent="0.3">
      <c r="A3" s="106" t="s">
        <v>23</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45</v>
      </c>
      <c r="G7" s="8" t="s">
        <v>45</v>
      </c>
      <c r="H7">
        <v>2</v>
      </c>
    </row>
    <row r="8" spans="1:8" ht="30" customHeight="1" thickBot="1" x14ac:dyDescent="0.3">
      <c r="A8" s="23" t="s">
        <v>49</v>
      </c>
      <c r="B8" s="22">
        <f>VLOOKUP(B7,G5:H10,2,FALSE)</f>
        <v>2</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62</v>
      </c>
    </row>
    <row r="17" spans="1:8" ht="30" customHeight="1" thickBot="1" x14ac:dyDescent="0.3">
      <c r="A17" s="15" t="s">
        <v>49</v>
      </c>
      <c r="B17" s="30">
        <f>VLOOKUP(B16,G22:H25,2,FALSE)</f>
        <v>3</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2.1666666666666665</v>
      </c>
    </row>
    <row r="45" spans="1:8" ht="30" customHeight="1" thickBot="1" x14ac:dyDescent="0.3">
      <c r="A45" s="34"/>
      <c r="B45" s="35"/>
    </row>
    <row r="46" spans="1:8" ht="30" customHeight="1" thickBot="1" x14ac:dyDescent="0.3">
      <c r="A46" s="104" t="s">
        <v>119</v>
      </c>
      <c r="B46" s="112"/>
    </row>
    <row r="47" spans="1:8" ht="62.25" customHeight="1" thickBot="1" x14ac:dyDescent="0.3">
      <c r="A47" s="110" t="s">
        <v>238</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xr:uid="{00000000-0002-0000-2200-000000000000}">
      <formula1>$G$56:$G$61</formula1>
    </dataValidation>
    <dataValidation type="list" allowBlank="1" showInputMessage="1" showErrorMessage="1" promptTitle="Impatto" prompt="Selezionare una delle possibili opzioni dal menu a tendina" sqref="B35" xr:uid="{00000000-0002-0000-2200-000001000000}">
      <formula1>$G$48:$G$54</formula1>
    </dataValidation>
    <dataValidation type="list" allowBlank="1" showInputMessage="1" showErrorMessage="1" promptTitle="Impatto" prompt="Selezionare una delle possibili opzioni dal menu a tendina" sqref="B32" xr:uid="{00000000-0002-0000-2200-000002000000}">
      <formula1>$G$27:$G$29</formula1>
    </dataValidation>
    <dataValidation type="list" allowBlank="1" showInputMessage="1" showErrorMessage="1" promptTitle="Impatto" prompt="Selezionare una delle possibili opzioni dal menu a tendina" sqref="B29" xr:uid="{00000000-0002-0000-2200-000003000000}">
      <formula1>$G$38:$G$43</formula1>
    </dataValidation>
    <dataValidation type="list" allowBlank="1" showInputMessage="1" showErrorMessage="1" promptTitle="Seleziona" prompt="Selezionare una delle possibili opzioni dal menu a tendina" sqref="F2" xr:uid="{00000000-0002-0000-2200-000004000000}">
      <formula1>$H$2:$H$3</formula1>
    </dataValidation>
    <dataValidation type="list" allowBlank="1" showInputMessage="1" showErrorMessage="1" promptTitle="Criterio" prompt="Selezionare una delle possibili opzioni dal menu a tendina" sqref="B22" xr:uid="{00000000-0002-0000-2200-000005000000}">
      <formula1>$G$31:$G$36</formula1>
    </dataValidation>
    <dataValidation type="list" allowBlank="1" showInputMessage="1" showErrorMessage="1" promptTitle="Criterio" prompt="Selezionare una delle possibili opzioni dal menu a tendina" sqref="B19" xr:uid="{00000000-0002-0000-2200-000006000000}">
      <formula1>$G$27:$G$29</formula1>
    </dataValidation>
    <dataValidation type="list" allowBlank="1" showInputMessage="1" showErrorMessage="1" promptTitle="Criterio" prompt="Selezionare una delle possibili opzioni dal menu a tendina" sqref="B16" xr:uid="{00000000-0002-0000-2200-000007000000}">
      <formula1>$G$22:$G$25</formula1>
    </dataValidation>
    <dataValidation type="list" allowBlank="1" showInputMessage="1" showErrorMessage="1" promptTitle="Criterio" prompt="Selezionare una delle possibili opzioni dal menu a tendina" sqref="B7" xr:uid="{00000000-0002-0000-2200-000008000000}">
      <formula1>$G$5:$G$10</formula1>
    </dataValidation>
    <dataValidation type="list" allowBlank="1" showInputMessage="1" showErrorMessage="1" promptTitle="Criterio" prompt="Selezionare una delle possibili opzioni dal menu a tendina" sqref="B13" xr:uid="{00000000-0002-0000-2200-000009000000}">
      <formula1>$G$17:$G$20</formula1>
    </dataValidation>
    <dataValidation type="list" allowBlank="1" showInputMessage="1" showErrorMessage="1" promptTitle="Criterio" prompt="Selezionare una delle possibili opzioni dal menu a tendina" sqref="B10" xr:uid="{00000000-0002-0000-2200-00000A000000}">
      <formula1>$G$13:$G$15</formula1>
    </dataValidation>
  </dataValidations>
  <hyperlinks>
    <hyperlink ref="D4:F4" location="'Indice Schede'!A1" display="Torna all'indice" xr:uid="{00000000-0004-0000-22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68"/>
  <sheetViews>
    <sheetView topLeftCell="A37"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Schede'!B44,"non utilizzata")</f>
        <v>33</v>
      </c>
      <c r="D2" s="99" t="s">
        <v>80</v>
      </c>
      <c r="E2" s="100"/>
      <c r="F2" s="64" t="s">
        <v>36</v>
      </c>
      <c r="H2" t="s">
        <v>36</v>
      </c>
    </row>
    <row r="3" spans="1:8" ht="45" customHeight="1" thickBot="1" x14ac:dyDescent="0.3">
      <c r="A3" s="106" t="s">
        <v>24</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45</v>
      </c>
      <c r="G7" s="8" t="s">
        <v>45</v>
      </c>
      <c r="H7">
        <v>2</v>
      </c>
    </row>
    <row r="8" spans="1:8" ht="30" customHeight="1" thickBot="1" x14ac:dyDescent="0.3">
      <c r="A8" s="23" t="s">
        <v>49</v>
      </c>
      <c r="B8" s="22">
        <f>VLOOKUP(B7,G5:H10,2,FALSE)</f>
        <v>2</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63</v>
      </c>
    </row>
    <row r="17" spans="1:8" ht="30" customHeight="1" thickBot="1" x14ac:dyDescent="0.3">
      <c r="A17" s="15" t="s">
        <v>49</v>
      </c>
      <c r="B17" s="30">
        <f>VLOOKUP(B16,G22:H25,2,FALSE)</f>
        <v>5</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2.5</v>
      </c>
    </row>
    <row r="45" spans="1:8" ht="30" customHeight="1" thickBot="1" x14ac:dyDescent="0.3">
      <c r="A45" s="34"/>
      <c r="B45" s="35"/>
    </row>
    <row r="46" spans="1:8" ht="30" customHeight="1" thickBot="1" x14ac:dyDescent="0.3">
      <c r="A46" s="104" t="s">
        <v>119</v>
      </c>
      <c r="B46" s="112"/>
    </row>
    <row r="47" spans="1:8" ht="37.5" customHeight="1" thickBot="1" x14ac:dyDescent="0.3">
      <c r="A47" s="110" t="s">
        <v>239</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2300-000000000000}">
      <formula1>$G$13:$G$15</formula1>
    </dataValidation>
    <dataValidation type="list" allowBlank="1" showInputMessage="1" showErrorMessage="1" promptTitle="Criterio" prompt="Selezionare una delle possibili opzioni dal menu a tendina" sqref="B13" xr:uid="{00000000-0002-0000-2300-000001000000}">
      <formula1>$G$17:$G$20</formula1>
    </dataValidation>
    <dataValidation type="list" allowBlank="1" showInputMessage="1" showErrorMessage="1" promptTitle="Criterio" prompt="Selezionare una delle possibili opzioni dal menu a tendina" sqref="B7" xr:uid="{00000000-0002-0000-2300-000002000000}">
      <formula1>$G$5:$G$10</formula1>
    </dataValidation>
    <dataValidation type="list" allowBlank="1" showInputMessage="1" showErrorMessage="1" promptTitle="Criterio" prompt="Selezionare una delle possibili opzioni dal menu a tendina" sqref="B16" xr:uid="{00000000-0002-0000-2300-000003000000}">
      <formula1>$G$22:$G$25</formula1>
    </dataValidation>
    <dataValidation type="list" allowBlank="1" showInputMessage="1" showErrorMessage="1" promptTitle="Criterio" prompt="Selezionare una delle possibili opzioni dal menu a tendina" sqref="B19" xr:uid="{00000000-0002-0000-2300-000004000000}">
      <formula1>$G$27:$G$29</formula1>
    </dataValidation>
    <dataValidation type="list" allowBlank="1" showInputMessage="1" showErrorMessage="1" promptTitle="Criterio" prompt="Selezionare una delle possibili opzioni dal menu a tendina" sqref="B22" xr:uid="{00000000-0002-0000-2300-000005000000}">
      <formula1>$G$31:$G$36</formula1>
    </dataValidation>
    <dataValidation type="list" allowBlank="1" showInputMessage="1" showErrorMessage="1" promptTitle="Seleziona" prompt="Selezionare una delle possibili opzioni dal menu a tendina" sqref="F2" xr:uid="{00000000-0002-0000-2300-000006000000}">
      <formula1>$H$2:$H$3</formula1>
    </dataValidation>
    <dataValidation type="list" allowBlank="1" showInputMessage="1" showErrorMessage="1" promptTitle="Impatto" prompt="Selezionare una delle possibili opzioni dal menu a tendina" sqref="B29" xr:uid="{00000000-0002-0000-2300-000007000000}">
      <formula1>$G$38:$G$43</formula1>
    </dataValidation>
    <dataValidation type="list" allowBlank="1" showInputMessage="1" showErrorMessage="1" promptTitle="Impatto" prompt="Selezionare una delle possibili opzioni dal menu a tendina" sqref="B32" xr:uid="{00000000-0002-0000-2300-000008000000}">
      <formula1>$G$27:$G$29</formula1>
    </dataValidation>
    <dataValidation type="list" allowBlank="1" showInputMessage="1" showErrorMessage="1" promptTitle="Impatto" prompt="Selezionare una delle possibili opzioni dal menu a tendina" sqref="B35" xr:uid="{00000000-0002-0000-2300-000009000000}">
      <formula1>$G$48:$G$54</formula1>
    </dataValidation>
    <dataValidation type="list" allowBlank="1" showInputMessage="1" showErrorMessage="1" promptTitle="Impatto" prompt="Selezionare una delle possibili opzioni dal menu a tendina" sqref="B38" xr:uid="{00000000-0002-0000-2300-00000A000000}">
      <formula1>$G$56:$G$61</formula1>
    </dataValidation>
  </dataValidations>
  <hyperlinks>
    <hyperlink ref="D4:F4" location="'Indice Schede'!A1" display="Torna all'indice" xr:uid="{00000000-0004-0000-23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68"/>
  <sheetViews>
    <sheetView topLeftCell="A37"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Schede'!B45,"non utilizzata")</f>
        <v>34</v>
      </c>
      <c r="D2" s="99" t="s">
        <v>80</v>
      </c>
      <c r="E2" s="100"/>
      <c r="F2" s="64" t="s">
        <v>36</v>
      </c>
      <c r="H2" t="s">
        <v>36</v>
      </c>
    </row>
    <row r="3" spans="1:8" ht="45" customHeight="1" thickBot="1" x14ac:dyDescent="0.3">
      <c r="A3" s="106" t="s">
        <v>129</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47</v>
      </c>
      <c r="G7" s="8" t="s">
        <v>45</v>
      </c>
      <c r="H7">
        <v>2</v>
      </c>
    </row>
    <row r="8" spans="1:8" ht="30" customHeight="1" thickBot="1" x14ac:dyDescent="0.3">
      <c r="A8" s="23" t="s">
        <v>49</v>
      </c>
      <c r="B8" s="22">
        <f>VLOOKUP(B7,G5:H10,2,FALSE)</f>
        <v>4</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63</v>
      </c>
    </row>
    <row r="17" spans="1:8" ht="30" customHeight="1" thickBot="1" x14ac:dyDescent="0.3">
      <c r="A17" s="15" t="s">
        <v>49</v>
      </c>
      <c r="B17" s="30">
        <f>VLOOKUP(B16,G22:H25,2,FALSE)</f>
        <v>5</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04" t="s">
        <v>119</v>
      </c>
      <c r="B46" s="112"/>
    </row>
    <row r="47" spans="1:8" ht="51" customHeight="1" thickBot="1" x14ac:dyDescent="0.3">
      <c r="A47" s="110" t="s">
        <v>252</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xr:uid="{00000000-0002-0000-2400-000000000000}">
      <formula1>$G$56:$G$61</formula1>
    </dataValidation>
    <dataValidation type="list" allowBlank="1" showInputMessage="1" showErrorMessage="1" promptTitle="Impatto" prompt="Selezionare una delle possibili opzioni dal menu a tendina" sqref="B35" xr:uid="{00000000-0002-0000-2400-000001000000}">
      <formula1>$G$48:$G$54</formula1>
    </dataValidation>
    <dataValidation type="list" allowBlank="1" showInputMessage="1" showErrorMessage="1" promptTitle="Impatto" prompt="Selezionare una delle possibili opzioni dal menu a tendina" sqref="B32" xr:uid="{00000000-0002-0000-2400-000002000000}">
      <formula1>$G$27:$G$29</formula1>
    </dataValidation>
    <dataValidation type="list" allowBlank="1" showInputMessage="1" showErrorMessage="1" promptTitle="Impatto" prompt="Selezionare una delle possibili opzioni dal menu a tendina" sqref="B29" xr:uid="{00000000-0002-0000-2400-000003000000}">
      <formula1>$G$38:$G$43</formula1>
    </dataValidation>
    <dataValidation type="list" allowBlank="1" showInputMessage="1" showErrorMessage="1" promptTitle="Seleziona" prompt="Selezionare una delle possibili opzioni dal menu a tendina" sqref="F2" xr:uid="{00000000-0002-0000-2400-000004000000}">
      <formula1>$H$2:$H$3</formula1>
    </dataValidation>
    <dataValidation type="list" allowBlank="1" showInputMessage="1" showErrorMessage="1" promptTitle="Criterio" prompt="Selezionare una delle possibili opzioni dal menu a tendina" sqref="B22" xr:uid="{00000000-0002-0000-2400-000005000000}">
      <formula1>$G$31:$G$36</formula1>
    </dataValidation>
    <dataValidation type="list" allowBlank="1" showInputMessage="1" showErrorMessage="1" promptTitle="Criterio" prompt="Selezionare una delle possibili opzioni dal menu a tendina" sqref="B19" xr:uid="{00000000-0002-0000-2400-000006000000}">
      <formula1>$G$27:$G$29</formula1>
    </dataValidation>
    <dataValidation type="list" allowBlank="1" showInputMessage="1" showErrorMessage="1" promptTitle="Criterio" prompt="Selezionare una delle possibili opzioni dal menu a tendina" sqref="B16" xr:uid="{00000000-0002-0000-2400-000007000000}">
      <formula1>$G$22:$G$25</formula1>
    </dataValidation>
    <dataValidation type="list" allowBlank="1" showInputMessage="1" showErrorMessage="1" promptTitle="Criterio" prompt="Selezionare una delle possibili opzioni dal menu a tendina" sqref="B7" xr:uid="{00000000-0002-0000-2400-000008000000}">
      <formula1>$G$5:$G$10</formula1>
    </dataValidation>
    <dataValidation type="list" allowBlank="1" showInputMessage="1" showErrorMessage="1" promptTitle="Criterio" prompt="Selezionare una delle possibili opzioni dal menu a tendina" sqref="B13" xr:uid="{00000000-0002-0000-2400-000009000000}">
      <formula1>$G$17:$G$20</formula1>
    </dataValidation>
    <dataValidation type="list" allowBlank="1" showInputMessage="1" showErrorMessage="1" promptTitle="Criterio" prompt="Selezionare una delle possibili opzioni dal menu a tendina" sqref="B10" xr:uid="{00000000-0002-0000-2400-00000A000000}">
      <formula1>$G$13:$G$15</formula1>
    </dataValidation>
  </dataValidations>
  <hyperlinks>
    <hyperlink ref="D4:F4" location="'Indice Schede'!A1" display="Torna all'indice" xr:uid="{00000000-0004-0000-24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68"/>
  <sheetViews>
    <sheetView topLeftCell="A40"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Schede'!B46,"non utilizzata")</f>
        <v>35</v>
      </c>
      <c r="D2" s="99" t="s">
        <v>80</v>
      </c>
      <c r="E2" s="100"/>
      <c r="F2" s="64" t="s">
        <v>36</v>
      </c>
      <c r="H2" t="s">
        <v>36</v>
      </c>
    </row>
    <row r="3" spans="1:8" ht="45" customHeight="1" thickBot="1" x14ac:dyDescent="0.3">
      <c r="A3" s="106" t="s">
        <v>25</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47</v>
      </c>
      <c r="G7" s="8" t="s">
        <v>45</v>
      </c>
      <c r="H7">
        <v>2</v>
      </c>
    </row>
    <row r="8" spans="1:8" ht="30" customHeight="1" thickBot="1" x14ac:dyDescent="0.3">
      <c r="A8" s="23" t="s">
        <v>49</v>
      </c>
      <c r="B8" s="22">
        <f>VLOOKUP(B7,G5:H10,2,FALSE)</f>
        <v>4</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62</v>
      </c>
    </row>
    <row r="17" spans="1:8" ht="30" customHeight="1" thickBot="1" x14ac:dyDescent="0.3">
      <c r="A17" s="15" t="s">
        <v>49</v>
      </c>
      <c r="B17" s="30">
        <f>VLOOKUP(B16,G22:H25,2,FALSE)</f>
        <v>3</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3.333333333333333</v>
      </c>
    </row>
    <row r="45" spans="1:8" ht="30" customHeight="1" thickBot="1" x14ac:dyDescent="0.3">
      <c r="A45" s="34"/>
      <c r="B45" s="35"/>
    </row>
    <row r="46" spans="1:8" ht="30" customHeight="1" thickBot="1" x14ac:dyDescent="0.3">
      <c r="A46" s="104" t="s">
        <v>119</v>
      </c>
      <c r="B46" s="112"/>
    </row>
    <row r="47" spans="1:8" ht="47.25" customHeight="1" thickBot="1" x14ac:dyDescent="0.3">
      <c r="A47" s="110" t="s">
        <v>213</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2500-000000000000}">
      <formula1>$G$13:$G$15</formula1>
    </dataValidation>
    <dataValidation type="list" allowBlank="1" showInputMessage="1" showErrorMessage="1" promptTitle="Criterio" prompt="Selezionare una delle possibili opzioni dal menu a tendina" sqref="B13" xr:uid="{00000000-0002-0000-2500-000001000000}">
      <formula1>$G$17:$G$20</formula1>
    </dataValidation>
    <dataValidation type="list" allowBlank="1" showInputMessage="1" showErrorMessage="1" promptTitle="Criterio" prompt="Selezionare una delle possibili opzioni dal menu a tendina" sqref="B7" xr:uid="{00000000-0002-0000-2500-000002000000}">
      <formula1>$G$5:$G$10</formula1>
    </dataValidation>
    <dataValidation type="list" allowBlank="1" showInputMessage="1" showErrorMessage="1" promptTitle="Criterio" prompt="Selezionare una delle possibili opzioni dal menu a tendina" sqref="B16" xr:uid="{00000000-0002-0000-2500-000003000000}">
      <formula1>$G$22:$G$25</formula1>
    </dataValidation>
    <dataValidation type="list" allowBlank="1" showInputMessage="1" showErrorMessage="1" promptTitle="Criterio" prompt="Selezionare una delle possibili opzioni dal menu a tendina" sqref="B19" xr:uid="{00000000-0002-0000-2500-000004000000}">
      <formula1>$G$27:$G$29</formula1>
    </dataValidation>
    <dataValidation type="list" allowBlank="1" showInputMessage="1" showErrorMessage="1" promptTitle="Criterio" prompt="Selezionare una delle possibili opzioni dal menu a tendina" sqref="B22" xr:uid="{00000000-0002-0000-2500-000005000000}">
      <formula1>$G$31:$G$36</formula1>
    </dataValidation>
    <dataValidation type="list" allowBlank="1" showInputMessage="1" showErrorMessage="1" promptTitle="Seleziona" prompt="Selezionare una delle possibili opzioni dal menu a tendina" sqref="F2" xr:uid="{00000000-0002-0000-2500-000006000000}">
      <formula1>$H$2:$H$3</formula1>
    </dataValidation>
    <dataValidation type="list" allowBlank="1" showInputMessage="1" showErrorMessage="1" promptTitle="Impatto" prompt="Selezionare una delle possibili opzioni dal menu a tendina" sqref="B29" xr:uid="{00000000-0002-0000-2500-000007000000}">
      <formula1>$G$38:$G$43</formula1>
    </dataValidation>
    <dataValidation type="list" allowBlank="1" showInputMessage="1" showErrorMessage="1" promptTitle="Impatto" prompt="Selezionare una delle possibili opzioni dal menu a tendina" sqref="B32" xr:uid="{00000000-0002-0000-2500-000008000000}">
      <formula1>$G$27:$G$29</formula1>
    </dataValidation>
    <dataValidation type="list" allowBlank="1" showInputMessage="1" showErrorMessage="1" promptTitle="Impatto" prompt="Selezionare una delle possibili opzioni dal menu a tendina" sqref="B35" xr:uid="{00000000-0002-0000-2500-000009000000}">
      <formula1>$G$48:$G$54</formula1>
    </dataValidation>
    <dataValidation type="list" allowBlank="1" showInputMessage="1" showErrorMessage="1" promptTitle="Impatto" prompt="Selezionare una delle possibili opzioni dal menu a tendina" sqref="B38" xr:uid="{00000000-0002-0000-2500-00000A000000}">
      <formula1>$G$56:$G$61</formula1>
    </dataValidation>
  </dataValidations>
  <hyperlinks>
    <hyperlink ref="D4:F4" location="'Indice Schede'!A1" display="Torna all'indice" xr:uid="{00000000-0004-0000-25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68"/>
  <sheetViews>
    <sheetView topLeftCell="A40"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Schede'!B47,"non utilizzata")</f>
        <v>36</v>
      </c>
      <c r="D2" s="99" t="s">
        <v>80</v>
      </c>
      <c r="E2" s="100"/>
      <c r="F2" s="64" t="s">
        <v>36</v>
      </c>
      <c r="H2" t="s">
        <v>36</v>
      </c>
    </row>
    <row r="3" spans="1:8" ht="45" customHeight="1" thickBot="1" x14ac:dyDescent="0.3">
      <c r="A3" s="106" t="s">
        <v>130</v>
      </c>
      <c r="B3" s="107"/>
      <c r="F3" s="65"/>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45</v>
      </c>
      <c r="G7" s="8" t="s">
        <v>45</v>
      </c>
      <c r="H7">
        <v>2</v>
      </c>
    </row>
    <row r="8" spans="1:8" ht="30" customHeight="1" thickBot="1" x14ac:dyDescent="0.3">
      <c r="A8" s="23" t="s">
        <v>49</v>
      </c>
      <c r="B8" s="22">
        <f>VLOOKUP(B7,G5:H10,2,FALSE)</f>
        <v>2</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63</v>
      </c>
    </row>
    <row r="17" spans="1:8" ht="30" customHeight="1" thickBot="1" x14ac:dyDescent="0.3">
      <c r="A17" s="15" t="s">
        <v>49</v>
      </c>
      <c r="B17" s="30">
        <f>VLOOKUP(B16,G22:H25,2,FALSE)</f>
        <v>5</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3.125</v>
      </c>
    </row>
    <row r="45" spans="1:8" ht="30" customHeight="1" thickBot="1" x14ac:dyDescent="0.3">
      <c r="A45" s="34"/>
      <c r="B45" s="35"/>
    </row>
    <row r="46" spans="1:8" ht="30" customHeight="1" thickBot="1" x14ac:dyDescent="0.3">
      <c r="A46" s="104" t="s">
        <v>119</v>
      </c>
      <c r="B46" s="112"/>
    </row>
    <row r="47" spans="1:8" ht="33" customHeight="1" thickBot="1" x14ac:dyDescent="0.3">
      <c r="A47" s="110" t="s">
        <v>214</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xr:uid="{00000000-0002-0000-2600-000000000000}">
      <formula1>$G$56:$G$61</formula1>
    </dataValidation>
    <dataValidation type="list" allowBlank="1" showInputMessage="1" showErrorMessage="1" promptTitle="Impatto" prompt="Selezionare una delle possibili opzioni dal menu a tendina" sqref="B35" xr:uid="{00000000-0002-0000-2600-000001000000}">
      <formula1>$G$48:$G$54</formula1>
    </dataValidation>
    <dataValidation type="list" allowBlank="1" showInputMessage="1" showErrorMessage="1" promptTitle="Impatto" prompt="Selezionare una delle possibili opzioni dal menu a tendina" sqref="B32" xr:uid="{00000000-0002-0000-2600-000002000000}">
      <formula1>$G$27:$G$29</formula1>
    </dataValidation>
    <dataValidation type="list" allowBlank="1" showInputMessage="1" showErrorMessage="1" promptTitle="Impatto" prompt="Selezionare una delle possibili opzioni dal menu a tendina" sqref="B29" xr:uid="{00000000-0002-0000-2600-000003000000}">
      <formula1>$G$38:$G$43</formula1>
    </dataValidation>
    <dataValidation type="list" allowBlank="1" showInputMessage="1" showErrorMessage="1" promptTitle="Seleziona" prompt="Selezionare una delle possibili opzioni dal menu a tendina" sqref="F2" xr:uid="{00000000-0002-0000-2600-000004000000}">
      <formula1>$H$2:$H$3</formula1>
    </dataValidation>
    <dataValidation type="list" allowBlank="1" showInputMessage="1" showErrorMessage="1" promptTitle="Criterio" prompt="Selezionare una delle possibili opzioni dal menu a tendina" sqref="B22" xr:uid="{00000000-0002-0000-2600-000005000000}">
      <formula1>$G$31:$G$36</formula1>
    </dataValidation>
    <dataValidation type="list" allowBlank="1" showInputMessage="1" showErrorMessage="1" promptTitle="Criterio" prompt="Selezionare una delle possibili opzioni dal menu a tendina" sqref="B19" xr:uid="{00000000-0002-0000-2600-000006000000}">
      <formula1>$G$27:$G$29</formula1>
    </dataValidation>
    <dataValidation type="list" allowBlank="1" showInputMessage="1" showErrorMessage="1" promptTitle="Criterio" prompt="Selezionare una delle possibili opzioni dal menu a tendina" sqref="B16" xr:uid="{00000000-0002-0000-2600-000007000000}">
      <formula1>$G$22:$G$25</formula1>
    </dataValidation>
    <dataValidation type="list" allowBlank="1" showInputMessage="1" showErrorMessage="1" promptTitle="Criterio" prompt="Selezionare una delle possibili opzioni dal menu a tendina" sqref="B7" xr:uid="{00000000-0002-0000-2600-000008000000}">
      <formula1>$G$5:$G$10</formula1>
    </dataValidation>
    <dataValidation type="list" allowBlank="1" showInputMessage="1" showErrorMessage="1" promptTitle="Criterio" prompt="Selezionare una delle possibili opzioni dal menu a tendina" sqref="B13" xr:uid="{00000000-0002-0000-2600-000009000000}">
      <formula1>$G$17:$G$20</formula1>
    </dataValidation>
    <dataValidation type="list" allowBlank="1" showInputMessage="1" showErrorMessage="1" promptTitle="Criterio" prompt="Selezionare una delle possibili opzioni dal menu a tendina" sqref="B10" xr:uid="{00000000-0002-0000-2600-00000A000000}">
      <formula1>$G$13:$G$15</formula1>
    </dataValidation>
  </dataValidations>
  <hyperlinks>
    <hyperlink ref="D4:F4" location="'Indice Schede'!A1" display="Torna all'indice" xr:uid="{00000000-0004-0000-26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3"/>
  <dimension ref="A1:H65"/>
  <sheetViews>
    <sheetView tabSelected="1"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Schede'!B12,"non utilizzata")</f>
        <v>1</v>
      </c>
      <c r="D2" s="99" t="s">
        <v>80</v>
      </c>
      <c r="E2" s="100"/>
      <c r="F2" s="64" t="s">
        <v>36</v>
      </c>
      <c r="H2" t="s">
        <v>36</v>
      </c>
    </row>
    <row r="3" spans="1:8" ht="45" customHeight="1" thickBot="1" x14ac:dyDescent="0.3">
      <c r="A3" s="106" t="s">
        <v>38</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45</v>
      </c>
      <c r="G7" s="8" t="s">
        <v>45</v>
      </c>
      <c r="H7">
        <v>2</v>
      </c>
    </row>
    <row r="8" spans="1:8" ht="30" customHeight="1" thickBot="1" x14ac:dyDescent="0.3">
      <c r="A8" s="23" t="s">
        <v>49</v>
      </c>
      <c r="B8" s="22">
        <f>VLOOKUP(B7,G5:H10,2,FALSE)</f>
        <v>2</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63</v>
      </c>
    </row>
    <row r="17" spans="1:8" ht="30" customHeight="1" thickBot="1" x14ac:dyDescent="0.3">
      <c r="A17" s="15" t="s">
        <v>49</v>
      </c>
      <c r="B17" s="30">
        <f>VLOOKUP(B16,G22:H25,2,FALSE)</f>
        <v>5</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92</v>
      </c>
      <c r="G35" s="11" t="s">
        <v>72</v>
      </c>
      <c r="H35">
        <v>4</v>
      </c>
    </row>
    <row r="36" spans="1:8" ht="30" customHeight="1" thickBot="1" x14ac:dyDescent="0.3">
      <c r="A36" s="15" t="s">
        <v>49</v>
      </c>
      <c r="B36" s="30">
        <f>VLOOKUP(B35,G45:H51,2,FALSE)</f>
        <v>1</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VLOOKUP(B38,G53:H58,2,FALSE)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G45" s="7" t="s">
        <v>77</v>
      </c>
      <c r="H45" t="s">
        <v>76</v>
      </c>
    </row>
    <row r="46" spans="1:8" ht="30" customHeight="1" thickBot="1" x14ac:dyDescent="0.3">
      <c r="A46" s="104" t="s">
        <v>119</v>
      </c>
      <c r="B46" s="112"/>
      <c r="G46" s="7" t="s">
        <v>91</v>
      </c>
      <c r="H46">
        <v>0</v>
      </c>
    </row>
    <row r="47" spans="1:8" ht="66" customHeight="1" thickBot="1" x14ac:dyDescent="0.3">
      <c r="A47" s="110" t="s">
        <v>202</v>
      </c>
      <c r="B47" s="111"/>
      <c r="G47" s="7" t="s">
        <v>92</v>
      </c>
      <c r="H47">
        <v>1</v>
      </c>
    </row>
    <row r="48" spans="1:8" ht="12" customHeight="1" thickBot="1" x14ac:dyDescent="0.3">
      <c r="G48" s="7" t="s">
        <v>93</v>
      </c>
      <c r="H48">
        <v>2</v>
      </c>
    </row>
    <row r="49" spans="7:8" ht="30" customHeight="1" thickBot="1" x14ac:dyDescent="0.3">
      <c r="G49" s="7" t="s">
        <v>94</v>
      </c>
      <c r="H49">
        <v>3</v>
      </c>
    </row>
    <row r="50" spans="7:8" ht="30" customHeight="1" thickBot="1" x14ac:dyDescent="0.3">
      <c r="G50" s="7" t="s">
        <v>95</v>
      </c>
      <c r="H50">
        <v>4</v>
      </c>
    </row>
    <row r="51" spans="7:8" ht="30" customHeight="1" thickBot="1" x14ac:dyDescent="0.3">
      <c r="G51" s="7" t="s">
        <v>96</v>
      </c>
      <c r="H51">
        <v>5</v>
      </c>
    </row>
    <row r="52" spans="7:8" ht="30" customHeight="1" x14ac:dyDescent="0.25"/>
    <row r="53" spans="7:8" ht="30" customHeight="1" thickBot="1" x14ac:dyDescent="0.3">
      <c r="G53" s="7" t="s">
        <v>77</v>
      </c>
      <c r="H53" t="s">
        <v>76</v>
      </c>
    </row>
    <row r="54" spans="7:8" ht="30" customHeight="1" thickBot="1" x14ac:dyDescent="0.3">
      <c r="G54" s="7" t="s">
        <v>110</v>
      </c>
      <c r="H54">
        <v>1</v>
      </c>
    </row>
    <row r="55" spans="7:8" ht="30" customHeight="1" thickBot="1" x14ac:dyDescent="0.3">
      <c r="G55" s="7" t="s">
        <v>111</v>
      </c>
      <c r="H55">
        <v>2</v>
      </c>
    </row>
    <row r="56" spans="7:8" ht="30" customHeight="1" thickBot="1" x14ac:dyDescent="0.3">
      <c r="G56" s="7" t="s">
        <v>109</v>
      </c>
      <c r="H56">
        <v>3</v>
      </c>
    </row>
    <row r="57" spans="7:8" ht="30" customHeight="1" thickBot="1" x14ac:dyDescent="0.3">
      <c r="G57" s="7" t="s">
        <v>112</v>
      </c>
      <c r="H57">
        <v>4</v>
      </c>
    </row>
    <row r="58" spans="7:8" ht="30" customHeight="1" thickBot="1" x14ac:dyDescent="0.3">
      <c r="G58" s="7" t="s">
        <v>113</v>
      </c>
      <c r="H58">
        <v>5</v>
      </c>
    </row>
    <row r="59" spans="7:8" ht="30" customHeight="1" x14ac:dyDescent="0.25"/>
    <row r="60" spans="7:8" ht="30" customHeight="1" x14ac:dyDescent="0.25"/>
    <row r="61" spans="7:8" ht="30" customHeight="1" x14ac:dyDescent="0.25"/>
    <row r="62" spans="7:8" ht="30" customHeight="1" x14ac:dyDescent="0.25"/>
    <row r="63" spans="7:8" ht="30" customHeight="1" x14ac:dyDescent="0.25"/>
    <row r="64" spans="7:8" ht="30" customHeight="1" x14ac:dyDescent="0.25"/>
    <row r="65" ht="30" customHeight="1" x14ac:dyDescent="0.25"/>
  </sheetData>
  <mergeCells count="20">
    <mergeCell ref="A31:B31"/>
    <mergeCell ref="A34:B34"/>
    <mergeCell ref="A37:B37"/>
    <mergeCell ref="A47:B47"/>
    <mergeCell ref="A46:B46"/>
    <mergeCell ref="A41:B41"/>
    <mergeCell ref="A43:B43"/>
    <mergeCell ref="A28:B28"/>
    <mergeCell ref="D2:E2"/>
    <mergeCell ref="D4:F4"/>
    <mergeCell ref="A27:B27"/>
    <mergeCell ref="A3:B3"/>
    <mergeCell ref="A4:B4"/>
    <mergeCell ref="A25:B25"/>
    <mergeCell ref="A6:B6"/>
    <mergeCell ref="A9:B9"/>
    <mergeCell ref="A12:B12"/>
    <mergeCell ref="A15:B15"/>
    <mergeCell ref="A18:B18"/>
    <mergeCell ref="A21:B21"/>
  </mergeCells>
  <dataValidations count="11">
    <dataValidation type="list" allowBlank="1" showInputMessage="1" showErrorMessage="1" promptTitle="Criterio" prompt="Selezionare una delle possibili opzioni dal menu a tendina" sqref="B10" xr:uid="{00000000-0002-0000-0300-000000000000}">
      <formula1>$G$13:$G$15</formula1>
    </dataValidation>
    <dataValidation type="list" allowBlank="1" showInputMessage="1" showErrorMessage="1" promptTitle="Criterio" prompt="Selezionare una delle possibili opzioni dal menu a tendina" sqref="B13" xr:uid="{00000000-0002-0000-0300-000001000000}">
      <formula1>$G$17:$G$20</formula1>
    </dataValidation>
    <dataValidation type="list" allowBlank="1" showInputMessage="1" showErrorMessage="1" promptTitle="Criterio" prompt="Selezionare una delle possibili opzioni dal menu a tendina" sqref="B7" xr:uid="{00000000-0002-0000-0300-000002000000}">
      <formula1>$G$5:$G$10</formula1>
    </dataValidation>
    <dataValidation type="list" allowBlank="1" showInputMessage="1" showErrorMessage="1" promptTitle="Criterio" prompt="Selezionare una delle possibili opzioni dal menu a tendina" sqref="B16" xr:uid="{00000000-0002-0000-0300-000003000000}">
      <formula1>$G$22:$G$25</formula1>
    </dataValidation>
    <dataValidation type="list" allowBlank="1" showInputMessage="1" showErrorMessage="1" promptTitle="Criterio" prompt="Selezionare una delle possibili opzioni dal menu a tendina" sqref="B19" xr:uid="{00000000-0002-0000-0300-000004000000}">
      <formula1>$G$27:$G$29</formula1>
    </dataValidation>
    <dataValidation type="list" allowBlank="1" showInputMessage="1" showErrorMessage="1" promptTitle="Criterio" prompt="Selezionare una delle possibili opzioni dal menu a tendina" sqref="B22" xr:uid="{00000000-0002-0000-0300-000005000000}">
      <formula1>$G$31:$G$36</formula1>
    </dataValidation>
    <dataValidation type="list" allowBlank="1" showInputMessage="1" showErrorMessage="1" promptTitle="Seleziona" prompt="Selezionare una delle possibili opzioni dal menu a tendina" sqref="F2" xr:uid="{00000000-0002-0000-0300-000006000000}">
      <formula1>$H$2:$H$3</formula1>
    </dataValidation>
    <dataValidation type="list" allowBlank="1" showInputMessage="1" showErrorMessage="1" promptTitle="Impatto" prompt="Selezionare una delle possibili opzioni dal menu a tendina" sqref="B29" xr:uid="{00000000-0002-0000-0300-000007000000}">
      <formula1>$G$38:$G$43</formula1>
    </dataValidation>
    <dataValidation type="list" allowBlank="1" showInputMessage="1" showErrorMessage="1" promptTitle="Impatto" prompt="Selezionare una delle possibili opzioni dal menu a tendina" sqref="B32" xr:uid="{00000000-0002-0000-0300-000008000000}">
      <formula1>$G$27:$G$29</formula1>
    </dataValidation>
    <dataValidation type="list" allowBlank="1" showInputMessage="1" showErrorMessage="1" promptTitle="Impatto" prompt="Selezionare una delle possibili opzioni dal menu a tendina" sqref="B35" xr:uid="{00000000-0002-0000-0300-000009000000}">
      <formula1>$G$45:$G$51</formula1>
    </dataValidation>
    <dataValidation type="list" allowBlank="1" showInputMessage="1" showErrorMessage="1" promptTitle="Impatto" prompt="Selezionare una delle possibili opzioni dal menu a tendina" sqref="B38" xr:uid="{00000000-0002-0000-0300-00000A000000}">
      <formula1>$G$53:$G$58</formula1>
    </dataValidation>
  </dataValidations>
  <hyperlinks>
    <hyperlink ref="D4:F4" location="'Indice Schede'!A1" display="Torna all'indice" xr:uid="{00000000-0004-0000-03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H68"/>
  <sheetViews>
    <sheetView topLeftCell="A43" zoomScaleNormal="100"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Schede'!B48,"non utilizzata")</f>
        <v>37</v>
      </c>
      <c r="D2" s="99" t="s">
        <v>80</v>
      </c>
      <c r="E2" s="100"/>
      <c r="F2" s="64" t="s">
        <v>36</v>
      </c>
      <c r="H2" t="s">
        <v>36</v>
      </c>
    </row>
    <row r="3" spans="1:8" ht="45" customHeight="1" thickBot="1" x14ac:dyDescent="0.3">
      <c r="A3" s="106" t="s">
        <v>131</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45</v>
      </c>
      <c r="G7" s="8" t="s">
        <v>45</v>
      </c>
      <c r="H7">
        <v>2</v>
      </c>
    </row>
    <row r="8" spans="1:8" ht="30" customHeight="1" thickBot="1" x14ac:dyDescent="0.3">
      <c r="A8" s="23" t="s">
        <v>49</v>
      </c>
      <c r="B8" s="22">
        <f>VLOOKUP(B7,G5:H10,2,FALSE)</f>
        <v>2</v>
      </c>
      <c r="G8" s="7" t="s">
        <v>46</v>
      </c>
      <c r="H8">
        <v>3</v>
      </c>
    </row>
    <row r="9" spans="1:8" ht="30" customHeight="1" thickBot="1" x14ac:dyDescent="0.3">
      <c r="A9" s="97" t="s">
        <v>50</v>
      </c>
      <c r="B9" s="98"/>
      <c r="G9" s="7" t="s">
        <v>47</v>
      </c>
      <c r="H9">
        <v>4</v>
      </c>
    </row>
    <row r="10" spans="1:8" ht="30" customHeight="1" thickBot="1" x14ac:dyDescent="0.3">
      <c r="A10" s="25" t="s">
        <v>51</v>
      </c>
      <c r="B10" s="63" t="s">
        <v>52</v>
      </c>
      <c r="G10" s="7" t="s">
        <v>48</v>
      </c>
      <c r="H10">
        <v>5</v>
      </c>
    </row>
    <row r="11" spans="1:8" ht="30" customHeight="1" thickBot="1" x14ac:dyDescent="0.3">
      <c r="A11" s="26" t="s">
        <v>49</v>
      </c>
      <c r="B11" s="22">
        <f>VLOOKUP(B10,G13:H15,2,FALSE)</f>
        <v>2</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61</v>
      </c>
    </row>
    <row r="17" spans="1:8" ht="30" customHeight="1" thickBot="1" x14ac:dyDescent="0.3">
      <c r="A17" s="15" t="s">
        <v>49</v>
      </c>
      <c r="B17" s="30">
        <f>VLOOKUP(B16,G22:H25,2,FALSE)</f>
        <v>1</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1.3333333333333333</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2.333333333333333</v>
      </c>
    </row>
    <row r="45" spans="1:8" ht="30" customHeight="1" thickBot="1" x14ac:dyDescent="0.3">
      <c r="A45" s="34"/>
      <c r="B45" s="35"/>
    </row>
    <row r="46" spans="1:8" ht="30" customHeight="1" thickBot="1" x14ac:dyDescent="0.3">
      <c r="A46" s="104" t="s">
        <v>119</v>
      </c>
      <c r="B46" s="112"/>
    </row>
    <row r="47" spans="1:8" ht="30" customHeight="1" thickBot="1" x14ac:dyDescent="0.3">
      <c r="A47" s="113" t="s">
        <v>215</v>
      </c>
      <c r="B47" s="114"/>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2700-000000000000}">
      <formula1>$G$13:$G$15</formula1>
    </dataValidation>
    <dataValidation type="list" allowBlank="1" showInputMessage="1" showErrorMessage="1" promptTitle="Criterio" prompt="Selezionare una delle possibili opzioni dal menu a tendina" sqref="B13" xr:uid="{00000000-0002-0000-2700-000001000000}">
      <formula1>$G$17:$G$20</formula1>
    </dataValidation>
    <dataValidation type="list" allowBlank="1" showInputMessage="1" showErrorMessage="1" promptTitle="Criterio" prompt="Selezionare una delle possibili opzioni dal menu a tendina" sqref="B7" xr:uid="{00000000-0002-0000-2700-000002000000}">
      <formula1>$G$5:$G$10</formula1>
    </dataValidation>
    <dataValidation type="list" allowBlank="1" showInputMessage="1" showErrorMessage="1" promptTitle="Criterio" prompt="Selezionare una delle possibili opzioni dal menu a tendina" sqref="B16" xr:uid="{00000000-0002-0000-2700-000003000000}">
      <formula1>$G$22:$G$25</formula1>
    </dataValidation>
    <dataValidation type="list" allowBlank="1" showInputMessage="1" showErrorMessage="1" promptTitle="Criterio" prompt="Selezionare una delle possibili opzioni dal menu a tendina" sqref="B19" xr:uid="{00000000-0002-0000-2700-000004000000}">
      <formula1>$G$27:$G$29</formula1>
    </dataValidation>
    <dataValidation type="list" allowBlank="1" showInputMessage="1" showErrorMessage="1" promptTitle="Criterio" prompt="Selezionare una delle possibili opzioni dal menu a tendina" sqref="B22" xr:uid="{00000000-0002-0000-2700-000005000000}">
      <formula1>$G$31:$G$36</formula1>
    </dataValidation>
    <dataValidation type="list" allowBlank="1" showInputMessage="1" showErrorMessage="1" promptTitle="Seleziona" prompt="Selezionare una delle possibili opzioni dal menu a tendina" sqref="F2" xr:uid="{00000000-0002-0000-2700-000006000000}">
      <formula1>$H$2:$H$3</formula1>
    </dataValidation>
    <dataValidation type="list" allowBlank="1" showInputMessage="1" showErrorMessage="1" promptTitle="Impatto" prompt="Selezionare una delle possibili opzioni dal menu a tendina" sqref="B29" xr:uid="{00000000-0002-0000-2700-000007000000}">
      <formula1>$G$38:$G$43</formula1>
    </dataValidation>
    <dataValidation type="list" allowBlank="1" showInputMessage="1" showErrorMessage="1" promptTitle="Impatto" prompt="Selezionare una delle possibili opzioni dal menu a tendina" sqref="B32" xr:uid="{00000000-0002-0000-2700-000008000000}">
      <formula1>$G$27:$G$29</formula1>
    </dataValidation>
    <dataValidation type="list" allowBlank="1" showInputMessage="1" showErrorMessage="1" promptTitle="Impatto" prompt="Selezionare una delle possibili opzioni dal menu a tendina" sqref="B35" xr:uid="{00000000-0002-0000-2700-000009000000}">
      <formula1>$G$48:$G$54</formula1>
    </dataValidation>
    <dataValidation type="list" allowBlank="1" showInputMessage="1" showErrorMessage="1" promptTitle="Impatto" prompt="Selezionare una delle possibili opzioni dal menu a tendina" sqref="B38" xr:uid="{00000000-0002-0000-2700-00000A000000}">
      <formula1>$G$56:$G$61</formula1>
    </dataValidation>
  </dataValidations>
  <hyperlinks>
    <hyperlink ref="D4:F4" location="'Indice Schede'!A1" display="Torna all'indice" xr:uid="{00000000-0004-0000-27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68"/>
  <sheetViews>
    <sheetView topLeftCell="A40"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Schede'!B49,"non utilizzata")</f>
        <v>38</v>
      </c>
      <c r="D2" s="99" t="s">
        <v>80</v>
      </c>
      <c r="E2" s="100"/>
      <c r="F2" s="64" t="s">
        <v>36</v>
      </c>
      <c r="H2" t="s">
        <v>36</v>
      </c>
    </row>
    <row r="3" spans="1:8" ht="45" customHeight="1" thickBot="1" x14ac:dyDescent="0.3">
      <c r="A3" s="106" t="s">
        <v>132</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45</v>
      </c>
      <c r="G7" s="8" t="s">
        <v>45</v>
      </c>
      <c r="H7">
        <v>2</v>
      </c>
    </row>
    <row r="8" spans="1:8" ht="30" customHeight="1" thickBot="1" x14ac:dyDescent="0.3">
      <c r="A8" s="23" t="s">
        <v>49</v>
      </c>
      <c r="B8" s="22">
        <f>VLOOKUP(B7,G5:H10,2,FALSE)</f>
        <v>2</v>
      </c>
      <c r="G8" s="7" t="s">
        <v>46</v>
      </c>
      <c r="H8">
        <v>3</v>
      </c>
    </row>
    <row r="9" spans="1:8" ht="30" customHeight="1" thickBot="1" x14ac:dyDescent="0.3">
      <c r="A9" s="97" t="s">
        <v>50</v>
      </c>
      <c r="B9" s="98"/>
      <c r="G9" s="7" t="s">
        <v>47</v>
      </c>
      <c r="H9">
        <v>4</v>
      </c>
    </row>
    <row r="10" spans="1:8" ht="30" customHeight="1" thickBot="1" x14ac:dyDescent="0.3">
      <c r="A10" s="25" t="s">
        <v>51</v>
      </c>
      <c r="B10" s="63" t="s">
        <v>52</v>
      </c>
      <c r="G10" s="7" t="s">
        <v>48</v>
      </c>
      <c r="H10">
        <v>5</v>
      </c>
    </row>
    <row r="11" spans="1:8" ht="30" customHeight="1" thickBot="1" x14ac:dyDescent="0.3">
      <c r="A11" s="26" t="s">
        <v>49</v>
      </c>
      <c r="B11" s="22">
        <f>VLOOKUP(B10,G13:H15,2,FALSE)</f>
        <v>2</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61</v>
      </c>
    </row>
    <row r="17" spans="1:8" ht="30" customHeight="1" thickBot="1" x14ac:dyDescent="0.3">
      <c r="A17" s="15" t="s">
        <v>49</v>
      </c>
      <c r="B17" s="30">
        <f>VLOOKUP(B16,G22:H25,2,FALSE)</f>
        <v>1</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1.3333333333333333</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1.6666666666666665</v>
      </c>
    </row>
    <row r="45" spans="1:8" ht="30" customHeight="1" thickBot="1" x14ac:dyDescent="0.3">
      <c r="A45" s="34"/>
      <c r="B45" s="35"/>
    </row>
    <row r="46" spans="1:8" ht="30" customHeight="1" thickBot="1" x14ac:dyDescent="0.3">
      <c r="A46" s="104" t="s">
        <v>119</v>
      </c>
      <c r="B46" s="112"/>
    </row>
    <row r="47" spans="1:8" ht="30" customHeight="1" thickBot="1" x14ac:dyDescent="0.3">
      <c r="A47" s="113" t="s">
        <v>215</v>
      </c>
      <c r="B47" s="114"/>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xr:uid="{00000000-0002-0000-2800-000000000000}">
      <formula1>$G$56:$G$61</formula1>
    </dataValidation>
    <dataValidation type="list" allowBlank="1" showInputMessage="1" showErrorMessage="1" promptTitle="Impatto" prompt="Selezionare una delle possibili opzioni dal menu a tendina" sqref="B35" xr:uid="{00000000-0002-0000-2800-000001000000}">
      <formula1>$G$48:$G$54</formula1>
    </dataValidation>
    <dataValidation type="list" allowBlank="1" showInputMessage="1" showErrorMessage="1" promptTitle="Impatto" prompt="Selezionare una delle possibili opzioni dal menu a tendina" sqref="B32" xr:uid="{00000000-0002-0000-2800-000002000000}">
      <formula1>$G$27:$G$29</formula1>
    </dataValidation>
    <dataValidation type="list" allowBlank="1" showInputMessage="1" showErrorMessage="1" promptTitle="Impatto" prompt="Selezionare una delle possibili opzioni dal menu a tendina" sqref="B29" xr:uid="{00000000-0002-0000-2800-000003000000}">
      <formula1>$G$38:$G$43</formula1>
    </dataValidation>
    <dataValidation type="list" allowBlank="1" showInputMessage="1" showErrorMessage="1" promptTitle="Seleziona" prompt="Selezionare una delle possibili opzioni dal menu a tendina" sqref="F2" xr:uid="{00000000-0002-0000-2800-000004000000}">
      <formula1>$H$2:$H$3</formula1>
    </dataValidation>
    <dataValidation type="list" allowBlank="1" showInputMessage="1" showErrorMessage="1" promptTitle="Criterio" prompt="Selezionare una delle possibili opzioni dal menu a tendina" sqref="B22" xr:uid="{00000000-0002-0000-2800-000005000000}">
      <formula1>$G$31:$G$36</formula1>
    </dataValidation>
    <dataValidation type="list" allowBlank="1" showInputMessage="1" showErrorMessage="1" promptTitle="Criterio" prompt="Selezionare una delle possibili opzioni dal menu a tendina" sqref="B19" xr:uid="{00000000-0002-0000-2800-000006000000}">
      <formula1>$G$27:$G$29</formula1>
    </dataValidation>
    <dataValidation type="list" allowBlank="1" showInputMessage="1" showErrorMessage="1" promptTitle="Criterio" prompt="Selezionare una delle possibili opzioni dal menu a tendina" sqref="B16" xr:uid="{00000000-0002-0000-2800-000007000000}">
      <formula1>$G$22:$G$25</formula1>
    </dataValidation>
    <dataValidation type="list" allowBlank="1" showInputMessage="1" showErrorMessage="1" promptTitle="Criterio" prompt="Selezionare una delle possibili opzioni dal menu a tendina" sqref="B7" xr:uid="{00000000-0002-0000-2800-000008000000}">
      <formula1>$G$5:$G$10</formula1>
    </dataValidation>
    <dataValidation type="list" allowBlank="1" showInputMessage="1" showErrorMessage="1" promptTitle="Criterio" prompt="Selezionare una delle possibili opzioni dal menu a tendina" sqref="B13" xr:uid="{00000000-0002-0000-2800-000009000000}">
      <formula1>$G$17:$G$20</formula1>
    </dataValidation>
    <dataValidation type="list" allowBlank="1" showInputMessage="1" showErrorMessage="1" promptTitle="Criterio" prompt="Selezionare una delle possibili opzioni dal menu a tendina" sqref="B10" xr:uid="{00000000-0002-0000-2800-00000A000000}">
      <formula1>$G$13:$G$15</formula1>
    </dataValidation>
  </dataValidations>
  <hyperlinks>
    <hyperlink ref="D4:F4" location="'Indice Schede'!A1" display="Torna all'indice" xr:uid="{00000000-0004-0000-28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H68"/>
  <sheetViews>
    <sheetView topLeftCell="A40"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Schede'!B50,"non utilizzata")</f>
        <v>39</v>
      </c>
      <c r="D2" s="99" t="s">
        <v>80</v>
      </c>
      <c r="E2" s="100"/>
      <c r="F2" s="64" t="s">
        <v>36</v>
      </c>
      <c r="H2" t="s">
        <v>36</v>
      </c>
    </row>
    <row r="3" spans="1:8" ht="45" customHeight="1" thickBot="1" x14ac:dyDescent="0.3">
      <c r="A3" s="106" t="s">
        <v>133</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46</v>
      </c>
      <c r="G7" s="8" t="s">
        <v>45</v>
      </c>
      <c r="H7">
        <v>2</v>
      </c>
    </row>
    <row r="8" spans="1:8" ht="30" customHeight="1" thickBot="1" x14ac:dyDescent="0.3">
      <c r="A8" s="23" t="s">
        <v>49</v>
      </c>
      <c r="B8" s="22">
        <f>VLOOKUP(B7,G5:H10,2,FALSE)</f>
        <v>3</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97" t="s">
        <v>59</v>
      </c>
      <c r="B15" s="98"/>
      <c r="G15" s="7" t="s">
        <v>53</v>
      </c>
      <c r="H15">
        <v>5</v>
      </c>
    </row>
    <row r="16" spans="1:8" ht="39" customHeight="1" x14ac:dyDescent="0.25">
      <c r="A16" s="28" t="s">
        <v>60</v>
      </c>
      <c r="B16" s="62" t="s">
        <v>63</v>
      </c>
    </row>
    <row r="17" spans="1:8" ht="30" customHeight="1" thickBot="1" x14ac:dyDescent="0.3">
      <c r="A17" s="15" t="s">
        <v>49</v>
      </c>
      <c r="B17" s="30">
        <f>VLOOKUP(B16,G22:H25,2,FALSE)</f>
        <v>5</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3.3333333333333335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5.8333333333333339</v>
      </c>
    </row>
    <row r="45" spans="1:8" ht="30" customHeight="1" thickBot="1" x14ac:dyDescent="0.3">
      <c r="A45" s="34"/>
      <c r="B45" s="35"/>
    </row>
    <row r="46" spans="1:8" ht="30" customHeight="1" thickBot="1" x14ac:dyDescent="0.3">
      <c r="A46" s="104" t="s">
        <v>119</v>
      </c>
      <c r="B46" s="112"/>
    </row>
    <row r="47" spans="1:8" ht="80.25" customHeight="1" thickBot="1" x14ac:dyDescent="0.3">
      <c r="A47" s="110" t="s">
        <v>240</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2900-000000000000}">
      <formula1>$G$13:$G$15</formula1>
    </dataValidation>
    <dataValidation type="list" allowBlank="1" showInputMessage="1" showErrorMessage="1" promptTitle="Criterio" prompt="Selezionare una delle possibili opzioni dal menu a tendina" sqref="B13" xr:uid="{00000000-0002-0000-2900-000001000000}">
      <formula1>$G$17:$G$20</formula1>
    </dataValidation>
    <dataValidation type="list" allowBlank="1" showInputMessage="1" showErrorMessage="1" promptTitle="Criterio" prompt="Selezionare una delle possibili opzioni dal menu a tendina" sqref="B7" xr:uid="{00000000-0002-0000-2900-000002000000}">
      <formula1>$G$5:$G$10</formula1>
    </dataValidation>
    <dataValidation type="list" allowBlank="1" showInputMessage="1" showErrorMessage="1" promptTitle="Criterio" prompt="Selezionare una delle possibili opzioni dal menu a tendina" sqref="B16" xr:uid="{00000000-0002-0000-2900-000003000000}">
      <formula1>$G$22:$G$25</formula1>
    </dataValidation>
    <dataValidation type="list" allowBlank="1" showInputMessage="1" showErrorMessage="1" promptTitle="Criterio" prompt="Selezionare una delle possibili opzioni dal menu a tendina" sqref="B19" xr:uid="{00000000-0002-0000-2900-000004000000}">
      <formula1>$G$27:$G$29</formula1>
    </dataValidation>
    <dataValidation type="list" allowBlank="1" showInputMessage="1" showErrorMessage="1" promptTitle="Criterio" prompt="Selezionare una delle possibili opzioni dal menu a tendina" sqref="B22" xr:uid="{00000000-0002-0000-2900-000005000000}">
      <formula1>$G$31:$G$36</formula1>
    </dataValidation>
    <dataValidation type="list" allowBlank="1" showInputMessage="1" showErrorMessage="1" promptTitle="Seleziona" prompt="Selezionare una delle possibili opzioni dal menu a tendina" sqref="F2" xr:uid="{00000000-0002-0000-2900-000006000000}">
      <formula1>$H$2:$H$3</formula1>
    </dataValidation>
    <dataValidation type="list" allowBlank="1" showInputMessage="1" showErrorMessage="1" promptTitle="Impatto" prompt="Selezionare una delle possibili opzioni dal menu a tendina" sqref="B29" xr:uid="{00000000-0002-0000-2900-000007000000}">
      <formula1>$G$38:$G$43</formula1>
    </dataValidation>
    <dataValidation type="list" allowBlank="1" showInputMessage="1" showErrorMessage="1" promptTitle="Impatto" prompt="Selezionare una delle possibili opzioni dal menu a tendina" sqref="B32" xr:uid="{00000000-0002-0000-2900-000008000000}">
      <formula1>$G$27:$G$29</formula1>
    </dataValidation>
    <dataValidation type="list" allowBlank="1" showInputMessage="1" showErrorMessage="1" promptTitle="Impatto" prompt="Selezionare una delle possibili opzioni dal menu a tendina" sqref="B35" xr:uid="{00000000-0002-0000-2900-000009000000}">
      <formula1>$G$48:$G$54</formula1>
    </dataValidation>
    <dataValidation type="list" allowBlank="1" showInputMessage="1" showErrorMessage="1" promptTitle="Impatto" prompt="Selezionare una delle possibili opzioni dal menu a tendina" sqref="B38" xr:uid="{00000000-0002-0000-2900-00000A000000}">
      <formula1>$G$56:$G$61</formula1>
    </dataValidation>
  </dataValidations>
  <hyperlinks>
    <hyperlink ref="D4:F4" location="'Indice Schede'!A1" display="Torna all'indice" xr:uid="{00000000-0004-0000-29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68"/>
  <sheetViews>
    <sheetView topLeftCell="A37"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Schede'!B51,"non utilizzata")</f>
        <v>40</v>
      </c>
      <c r="D2" s="99" t="s">
        <v>80</v>
      </c>
      <c r="E2" s="100"/>
      <c r="F2" s="64" t="s">
        <v>36</v>
      </c>
      <c r="H2" t="s">
        <v>36</v>
      </c>
    </row>
    <row r="3" spans="1:8" ht="45" customHeight="1" thickBot="1" x14ac:dyDescent="0.3">
      <c r="A3" s="106" t="s">
        <v>26</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47</v>
      </c>
      <c r="G7" s="8" t="s">
        <v>45</v>
      </c>
      <c r="H7">
        <v>2</v>
      </c>
    </row>
    <row r="8" spans="1:8" ht="30" customHeight="1" thickBot="1" x14ac:dyDescent="0.3">
      <c r="A8" s="23" t="s">
        <v>49</v>
      </c>
      <c r="B8" s="22">
        <f>VLOOKUP(B7,G5:H10,2,FALSE)</f>
        <v>4</v>
      </c>
      <c r="G8" s="7" t="s">
        <v>46</v>
      </c>
      <c r="H8">
        <v>3</v>
      </c>
    </row>
    <row r="9" spans="1:8" ht="30" customHeight="1" thickBot="1" x14ac:dyDescent="0.3">
      <c r="A9" s="97" t="s">
        <v>50</v>
      </c>
      <c r="B9" s="98"/>
      <c r="G9" s="7" t="s">
        <v>47</v>
      </c>
      <c r="H9">
        <v>4</v>
      </c>
    </row>
    <row r="10" spans="1:8" ht="30" customHeight="1" thickBot="1" x14ac:dyDescent="0.3">
      <c r="A10" s="25" t="s">
        <v>51</v>
      </c>
      <c r="B10" s="63" t="s">
        <v>52</v>
      </c>
      <c r="G10" s="7" t="s">
        <v>48</v>
      </c>
      <c r="H10">
        <v>5</v>
      </c>
    </row>
    <row r="11" spans="1:8" ht="30" customHeight="1" thickBot="1" x14ac:dyDescent="0.3">
      <c r="A11" s="26" t="s">
        <v>49</v>
      </c>
      <c r="B11" s="22">
        <f>VLOOKUP(B10,G13:H15,2,FALSE)</f>
        <v>2</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61</v>
      </c>
    </row>
    <row r="17" spans="1:8" ht="30" customHeight="1" thickBot="1" x14ac:dyDescent="0.3">
      <c r="A17" s="15" t="s">
        <v>49</v>
      </c>
      <c r="B17" s="30">
        <f>VLOOKUP(B16,G22:H25,2,FALSE)</f>
        <v>1</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1.8333333333333333</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3.208333333333333</v>
      </c>
    </row>
    <row r="45" spans="1:8" ht="30" customHeight="1" thickBot="1" x14ac:dyDescent="0.3">
      <c r="A45" s="34"/>
      <c r="B45" s="35"/>
    </row>
    <row r="46" spans="1:8" ht="30" customHeight="1" thickBot="1" x14ac:dyDescent="0.3">
      <c r="A46" s="104" t="s">
        <v>119</v>
      </c>
      <c r="B46" s="112"/>
    </row>
    <row r="47" spans="1:8" ht="56.25" customHeight="1" thickBot="1" x14ac:dyDescent="0.3">
      <c r="A47" s="110" t="s">
        <v>241</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xr:uid="{00000000-0002-0000-2A00-000000000000}">
      <formula1>$G$56:$G$61</formula1>
    </dataValidation>
    <dataValidation type="list" allowBlank="1" showInputMessage="1" showErrorMessage="1" promptTitle="Impatto" prompt="Selezionare una delle possibili opzioni dal menu a tendina" sqref="B35" xr:uid="{00000000-0002-0000-2A00-000001000000}">
      <formula1>$G$48:$G$54</formula1>
    </dataValidation>
    <dataValidation type="list" allowBlank="1" showInputMessage="1" showErrorMessage="1" promptTitle="Impatto" prompt="Selezionare una delle possibili opzioni dal menu a tendina" sqref="B32" xr:uid="{00000000-0002-0000-2A00-000002000000}">
      <formula1>$G$27:$G$29</formula1>
    </dataValidation>
    <dataValidation type="list" allowBlank="1" showInputMessage="1" showErrorMessage="1" promptTitle="Impatto" prompt="Selezionare una delle possibili opzioni dal menu a tendina" sqref="B29" xr:uid="{00000000-0002-0000-2A00-000003000000}">
      <formula1>$G$38:$G$43</formula1>
    </dataValidation>
    <dataValidation type="list" allowBlank="1" showInputMessage="1" showErrorMessage="1" promptTitle="Seleziona" prompt="Selezionare una delle possibili opzioni dal menu a tendina" sqref="F2" xr:uid="{00000000-0002-0000-2A00-000004000000}">
      <formula1>$H$2:$H$3</formula1>
    </dataValidation>
    <dataValidation type="list" allowBlank="1" showInputMessage="1" showErrorMessage="1" promptTitle="Criterio" prompt="Selezionare una delle possibili opzioni dal menu a tendina" sqref="B22" xr:uid="{00000000-0002-0000-2A00-000005000000}">
      <formula1>$G$31:$G$36</formula1>
    </dataValidation>
    <dataValidation type="list" allowBlank="1" showInputMessage="1" showErrorMessage="1" promptTitle="Criterio" prompt="Selezionare una delle possibili opzioni dal menu a tendina" sqref="B19" xr:uid="{00000000-0002-0000-2A00-000006000000}">
      <formula1>$G$27:$G$29</formula1>
    </dataValidation>
    <dataValidation type="list" allowBlank="1" showInputMessage="1" showErrorMessage="1" promptTitle="Criterio" prompt="Selezionare una delle possibili opzioni dal menu a tendina" sqref="B16" xr:uid="{00000000-0002-0000-2A00-000007000000}">
      <formula1>$G$22:$G$25</formula1>
    </dataValidation>
    <dataValidation type="list" allowBlank="1" showInputMessage="1" showErrorMessage="1" promptTitle="Criterio" prompt="Selezionare una delle possibili opzioni dal menu a tendina" sqref="B7" xr:uid="{00000000-0002-0000-2A00-000008000000}">
      <formula1>$G$5:$G$10</formula1>
    </dataValidation>
    <dataValidation type="list" allowBlank="1" showInputMessage="1" showErrorMessage="1" promptTitle="Criterio" prompt="Selezionare una delle possibili opzioni dal menu a tendina" sqref="B13" xr:uid="{00000000-0002-0000-2A00-000009000000}">
      <formula1>$G$17:$G$20</formula1>
    </dataValidation>
    <dataValidation type="list" allowBlank="1" showInputMessage="1" showErrorMessage="1" promptTitle="Criterio" prompt="Selezionare una delle possibili opzioni dal menu a tendina" sqref="B10" xr:uid="{00000000-0002-0000-2A00-00000A000000}">
      <formula1>$G$13:$G$15</formula1>
    </dataValidation>
  </dataValidations>
  <hyperlinks>
    <hyperlink ref="D4:F4" location="'Indice Schede'!A1" display="Torna all'indice" xr:uid="{00000000-0004-0000-2A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68"/>
  <sheetViews>
    <sheetView topLeftCell="A40"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Schede'!B52,"non utilizzata")</f>
        <v>41</v>
      </c>
      <c r="D2" s="99" t="s">
        <v>80</v>
      </c>
      <c r="E2" s="100"/>
      <c r="F2" s="64" t="s">
        <v>36</v>
      </c>
      <c r="H2" t="s">
        <v>36</v>
      </c>
    </row>
    <row r="3" spans="1:8" ht="45" customHeight="1" thickBot="1" x14ac:dyDescent="0.3">
      <c r="A3" s="106" t="s">
        <v>27</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44</v>
      </c>
      <c r="G7" s="8" t="s">
        <v>45</v>
      </c>
      <c r="H7">
        <v>2</v>
      </c>
    </row>
    <row r="8" spans="1:8" ht="30" customHeight="1" thickBot="1" x14ac:dyDescent="0.3">
      <c r="A8" s="23" t="s">
        <v>49</v>
      </c>
      <c r="B8" s="22">
        <f>VLOOKUP(B7,G5:H10,2,FALSE)</f>
        <v>1</v>
      </c>
      <c r="G8" s="7" t="s">
        <v>46</v>
      </c>
      <c r="H8">
        <v>3</v>
      </c>
    </row>
    <row r="9" spans="1:8" ht="30" customHeight="1" thickBot="1" x14ac:dyDescent="0.3">
      <c r="A9" s="97" t="s">
        <v>50</v>
      </c>
      <c r="B9" s="98"/>
      <c r="G9" s="7" t="s">
        <v>47</v>
      </c>
      <c r="H9">
        <v>4</v>
      </c>
    </row>
    <row r="10" spans="1:8" ht="30" customHeight="1" thickBot="1" x14ac:dyDescent="0.3">
      <c r="A10" s="25" t="s">
        <v>51</v>
      </c>
      <c r="B10" s="63" t="s">
        <v>52</v>
      </c>
      <c r="G10" s="7" t="s">
        <v>48</v>
      </c>
      <c r="H10">
        <v>5</v>
      </c>
    </row>
    <row r="11" spans="1:8" ht="30" customHeight="1" thickBot="1" x14ac:dyDescent="0.3">
      <c r="A11" s="26" t="s">
        <v>49</v>
      </c>
      <c r="B11" s="22">
        <f>VLOOKUP(B10,G13:H15,2,FALSE)</f>
        <v>2</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61</v>
      </c>
    </row>
    <row r="17" spans="1:8" ht="30" customHeight="1" thickBot="1" x14ac:dyDescent="0.3">
      <c r="A17" s="15" t="s">
        <v>49</v>
      </c>
      <c r="B17" s="30">
        <f>VLOOKUP(B16,G22:H25,2,FALSE)</f>
        <v>1</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1.1666666666666667</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0.875</v>
      </c>
    </row>
    <row r="45" spans="1:8" ht="30" customHeight="1" thickBot="1" x14ac:dyDescent="0.3">
      <c r="A45" s="34"/>
      <c r="B45" s="35"/>
    </row>
    <row r="46" spans="1:8" ht="30" customHeight="1" thickBot="1" x14ac:dyDescent="0.3">
      <c r="A46" s="104" t="s">
        <v>119</v>
      </c>
      <c r="B46" s="112"/>
    </row>
    <row r="47" spans="1:8" ht="34.5" customHeight="1" thickBot="1" x14ac:dyDescent="0.3">
      <c r="A47" s="110" t="s">
        <v>216</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2B00-000000000000}">
      <formula1>$G$13:$G$15</formula1>
    </dataValidation>
    <dataValidation type="list" allowBlank="1" showInputMessage="1" showErrorMessage="1" promptTitle="Criterio" prompt="Selezionare una delle possibili opzioni dal menu a tendina" sqref="B13" xr:uid="{00000000-0002-0000-2B00-000001000000}">
      <formula1>$G$17:$G$20</formula1>
    </dataValidation>
    <dataValidation type="list" allowBlank="1" showInputMessage="1" showErrorMessage="1" promptTitle="Criterio" prompt="Selezionare una delle possibili opzioni dal menu a tendina" sqref="B7" xr:uid="{00000000-0002-0000-2B00-000002000000}">
      <formula1>$G$5:$G$10</formula1>
    </dataValidation>
    <dataValidation type="list" allowBlank="1" showInputMessage="1" showErrorMessage="1" promptTitle="Criterio" prompt="Selezionare una delle possibili opzioni dal menu a tendina" sqref="B16" xr:uid="{00000000-0002-0000-2B00-000003000000}">
      <formula1>$G$22:$G$25</formula1>
    </dataValidation>
    <dataValidation type="list" allowBlank="1" showInputMessage="1" showErrorMessage="1" promptTitle="Criterio" prompt="Selezionare una delle possibili opzioni dal menu a tendina" sqref="B19" xr:uid="{00000000-0002-0000-2B00-000004000000}">
      <formula1>$G$27:$G$29</formula1>
    </dataValidation>
    <dataValidation type="list" allowBlank="1" showInputMessage="1" showErrorMessage="1" promptTitle="Criterio" prompt="Selezionare una delle possibili opzioni dal menu a tendina" sqref="B22" xr:uid="{00000000-0002-0000-2B00-000005000000}">
      <formula1>$G$31:$G$36</formula1>
    </dataValidation>
    <dataValidation type="list" allowBlank="1" showInputMessage="1" showErrorMessage="1" promptTitle="Seleziona" prompt="Selezionare una delle possibili opzioni dal menu a tendina" sqref="F2" xr:uid="{00000000-0002-0000-2B00-000006000000}">
      <formula1>$H$2:$H$3</formula1>
    </dataValidation>
    <dataValidation type="list" allowBlank="1" showInputMessage="1" showErrorMessage="1" promptTitle="Impatto" prompt="Selezionare una delle possibili opzioni dal menu a tendina" sqref="B29" xr:uid="{00000000-0002-0000-2B00-000007000000}">
      <formula1>$G$38:$G$43</formula1>
    </dataValidation>
    <dataValidation type="list" allowBlank="1" showInputMessage="1" showErrorMessage="1" promptTitle="Impatto" prompt="Selezionare una delle possibili opzioni dal menu a tendina" sqref="B32" xr:uid="{00000000-0002-0000-2B00-000008000000}">
      <formula1>$G$27:$G$29</formula1>
    </dataValidation>
    <dataValidation type="list" allowBlank="1" showInputMessage="1" showErrorMessage="1" promptTitle="Impatto" prompt="Selezionare una delle possibili opzioni dal menu a tendina" sqref="B35" xr:uid="{00000000-0002-0000-2B00-000009000000}">
      <formula1>$G$48:$G$54</formula1>
    </dataValidation>
    <dataValidation type="list" allowBlank="1" showInputMessage="1" showErrorMessage="1" promptTitle="Impatto" prompt="Selezionare una delle possibili opzioni dal menu a tendina" sqref="B38" xr:uid="{00000000-0002-0000-2B00-00000A000000}">
      <formula1>$G$56:$G$61</formula1>
    </dataValidation>
  </dataValidations>
  <hyperlinks>
    <hyperlink ref="D4:F4" location="'Indice Schede'!A1" display="Torna all'indice" xr:uid="{00000000-0004-0000-2B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68"/>
  <sheetViews>
    <sheetView topLeftCell="A43" zoomScaleNormal="100" zoomScaleSheetLayoutView="100" workbookViewId="0">
      <selection activeCell="A42" sqref="A4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Schede'!B53,"non utilizzata")</f>
        <v>42</v>
      </c>
      <c r="D2" s="99" t="s">
        <v>80</v>
      </c>
      <c r="E2" s="100"/>
      <c r="F2" s="64" t="s">
        <v>36</v>
      </c>
      <c r="H2" t="s">
        <v>36</v>
      </c>
    </row>
    <row r="3" spans="1:8" ht="45" customHeight="1" thickBot="1" x14ac:dyDescent="0.3">
      <c r="A3" s="106" t="s">
        <v>28</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44</v>
      </c>
      <c r="G7" s="8" t="s">
        <v>45</v>
      </c>
      <c r="H7">
        <v>2</v>
      </c>
    </row>
    <row r="8" spans="1:8" ht="30" customHeight="1" thickBot="1" x14ac:dyDescent="0.3">
      <c r="A8" s="23" t="s">
        <v>49</v>
      </c>
      <c r="B8" s="22">
        <f>VLOOKUP(B7,G5:H10,2,FALSE)</f>
        <v>1</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97" t="s">
        <v>59</v>
      </c>
      <c r="B15" s="98"/>
      <c r="G15" s="7" t="s">
        <v>53</v>
      </c>
      <c r="H15">
        <v>5</v>
      </c>
    </row>
    <row r="16" spans="1:8" ht="39" customHeight="1" x14ac:dyDescent="0.25">
      <c r="A16" s="28" t="s">
        <v>60</v>
      </c>
      <c r="B16" s="62" t="s">
        <v>61</v>
      </c>
    </row>
    <row r="17" spans="1:8" ht="30" customHeight="1" thickBot="1" x14ac:dyDescent="0.3">
      <c r="A17" s="15" t="s">
        <v>49</v>
      </c>
      <c r="B17" s="30">
        <f>VLOOKUP(B16,G22:H25,2,FALSE)</f>
        <v>1</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2</v>
      </c>
    </row>
    <row r="45" spans="1:8" ht="30" customHeight="1" thickBot="1" x14ac:dyDescent="0.3">
      <c r="A45" s="34"/>
      <c r="B45" s="35"/>
    </row>
    <row r="46" spans="1:8" ht="30" customHeight="1" thickBot="1" x14ac:dyDescent="0.3">
      <c r="A46" s="104" t="s">
        <v>119</v>
      </c>
      <c r="B46" s="112"/>
    </row>
    <row r="47" spans="1:8" ht="81" customHeight="1" thickBot="1" x14ac:dyDescent="0.3">
      <c r="A47" s="110" t="s">
        <v>242</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xr:uid="{00000000-0002-0000-2C00-000000000000}">
      <formula1>$G$56:$G$61</formula1>
    </dataValidation>
    <dataValidation type="list" allowBlank="1" showInputMessage="1" showErrorMessage="1" promptTitle="Impatto" prompt="Selezionare una delle possibili opzioni dal menu a tendina" sqref="B35" xr:uid="{00000000-0002-0000-2C00-000001000000}">
      <formula1>$G$48:$G$54</formula1>
    </dataValidation>
    <dataValidation type="list" allowBlank="1" showInputMessage="1" showErrorMessage="1" promptTitle="Impatto" prompt="Selezionare una delle possibili opzioni dal menu a tendina" sqref="B32" xr:uid="{00000000-0002-0000-2C00-000002000000}">
      <formula1>$G$27:$G$29</formula1>
    </dataValidation>
    <dataValidation type="list" allowBlank="1" showInputMessage="1" showErrorMessage="1" promptTitle="Impatto" prompt="Selezionare una delle possibili opzioni dal menu a tendina" sqref="B29" xr:uid="{00000000-0002-0000-2C00-000003000000}">
      <formula1>$G$38:$G$43</formula1>
    </dataValidation>
    <dataValidation type="list" allowBlank="1" showInputMessage="1" showErrorMessage="1" promptTitle="Seleziona" prompt="Selezionare una delle possibili opzioni dal menu a tendina" sqref="F2" xr:uid="{00000000-0002-0000-2C00-000004000000}">
      <formula1>$H$2:$H$3</formula1>
    </dataValidation>
    <dataValidation type="list" allowBlank="1" showInputMessage="1" showErrorMessage="1" promptTitle="Criterio" prompt="Selezionare una delle possibili opzioni dal menu a tendina" sqref="B22" xr:uid="{00000000-0002-0000-2C00-000005000000}">
      <formula1>$G$31:$G$36</formula1>
    </dataValidation>
    <dataValidation type="list" allowBlank="1" showInputMessage="1" showErrorMessage="1" promptTitle="Criterio" prompt="Selezionare una delle possibili opzioni dal menu a tendina" sqref="B19" xr:uid="{00000000-0002-0000-2C00-000006000000}">
      <formula1>$G$27:$G$29</formula1>
    </dataValidation>
    <dataValidation type="list" allowBlank="1" showInputMessage="1" showErrorMessage="1" promptTitle="Criterio" prompt="Selezionare una delle possibili opzioni dal menu a tendina" sqref="B16" xr:uid="{00000000-0002-0000-2C00-000007000000}">
      <formula1>$G$22:$G$25</formula1>
    </dataValidation>
    <dataValidation type="list" allowBlank="1" showInputMessage="1" showErrorMessage="1" promptTitle="Criterio" prompt="Selezionare una delle possibili opzioni dal menu a tendina" sqref="B7" xr:uid="{00000000-0002-0000-2C00-000008000000}">
      <formula1>$G$5:$G$10</formula1>
    </dataValidation>
    <dataValidation type="list" allowBlank="1" showInputMessage="1" showErrorMessage="1" promptTitle="Criterio" prompt="Selezionare una delle possibili opzioni dal menu a tendina" sqref="B13" xr:uid="{00000000-0002-0000-2C00-000009000000}">
      <formula1>$G$17:$G$20</formula1>
    </dataValidation>
    <dataValidation type="list" allowBlank="1" showInputMessage="1" showErrorMessage="1" promptTitle="Criterio" prompt="Selezionare una delle possibili opzioni dal menu a tendina" sqref="B10" xr:uid="{00000000-0002-0000-2C00-00000A000000}">
      <formula1>$G$13:$G$15</formula1>
    </dataValidation>
  </dataValidations>
  <hyperlinks>
    <hyperlink ref="D4:F4" location="'Indice Schede'!A1" display="Torna all'indice" xr:uid="{00000000-0004-0000-2C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68"/>
  <sheetViews>
    <sheetView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Schede'!B54,"non utilizzata")</f>
        <v>non utilizzata</v>
      </c>
      <c r="D2" s="99" t="s">
        <v>80</v>
      </c>
      <c r="E2" s="100"/>
      <c r="F2" s="64" t="s">
        <v>37</v>
      </c>
      <c r="H2" t="s">
        <v>36</v>
      </c>
    </row>
    <row r="3" spans="1:8" ht="45" customHeight="1" thickBot="1" x14ac:dyDescent="0.3">
      <c r="A3" s="106" t="s">
        <v>29</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77</v>
      </c>
      <c r="G7" s="8" t="s">
        <v>45</v>
      </c>
      <c r="H7">
        <v>2</v>
      </c>
    </row>
    <row r="8" spans="1:8" ht="30" customHeight="1" thickBot="1" x14ac:dyDescent="0.3">
      <c r="A8" s="23" t="s">
        <v>49</v>
      </c>
      <c r="B8" s="22" t="str">
        <f>VLOOKUP(B7,G5:H10,2,FALSE)</f>
        <v>-</v>
      </c>
      <c r="G8" s="7" t="s">
        <v>46</v>
      </c>
      <c r="H8">
        <v>3</v>
      </c>
    </row>
    <row r="9" spans="1:8" ht="30" customHeight="1" thickBot="1" x14ac:dyDescent="0.3">
      <c r="A9" s="97" t="s">
        <v>50</v>
      </c>
      <c r="B9" s="98"/>
      <c r="G9" s="7" t="s">
        <v>47</v>
      </c>
      <c r="H9">
        <v>4</v>
      </c>
    </row>
    <row r="10" spans="1:8" ht="30" customHeight="1" thickBot="1" x14ac:dyDescent="0.3">
      <c r="A10" s="25" t="s">
        <v>51</v>
      </c>
      <c r="B10" s="63" t="s">
        <v>77</v>
      </c>
      <c r="G10" s="7" t="s">
        <v>48</v>
      </c>
      <c r="H10">
        <v>5</v>
      </c>
    </row>
    <row r="11" spans="1:8" ht="30" customHeight="1" thickBot="1" x14ac:dyDescent="0.3">
      <c r="A11" s="26" t="s">
        <v>49</v>
      </c>
      <c r="B11" s="22" t="str">
        <f>VLOOKUP(B10,G13:H15,2,FALSE)</f>
        <v>-</v>
      </c>
    </row>
    <row r="12" spans="1:8" ht="30" customHeight="1" x14ac:dyDescent="0.25">
      <c r="A12" s="97" t="s">
        <v>54</v>
      </c>
      <c r="B12" s="98"/>
      <c r="G12" s="12"/>
    </row>
    <row r="13" spans="1:8" ht="30" customHeight="1" thickBot="1" x14ac:dyDescent="0.3">
      <c r="A13" s="27" t="s">
        <v>55</v>
      </c>
      <c r="B13" s="63"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97" t="s">
        <v>59</v>
      </c>
      <c r="B15" s="98"/>
      <c r="G15" s="7" t="s">
        <v>53</v>
      </c>
      <c r="H15">
        <v>5</v>
      </c>
    </row>
    <row r="16" spans="1:8" ht="39" customHeight="1" x14ac:dyDescent="0.25">
      <c r="A16" s="28" t="s">
        <v>60</v>
      </c>
      <c r="B16" s="62" t="s">
        <v>77</v>
      </c>
    </row>
    <row r="17" spans="1:8" ht="30" customHeight="1" thickBot="1" x14ac:dyDescent="0.3">
      <c r="A17" s="15" t="s">
        <v>49</v>
      </c>
      <c r="B17" s="30" t="str">
        <f>VLOOKUP(B16,G22:H25,2,FALSE)</f>
        <v>-</v>
      </c>
      <c r="G17" s="7" t="s">
        <v>77</v>
      </c>
      <c r="H17" t="s">
        <v>76</v>
      </c>
    </row>
    <row r="18" spans="1:8" ht="30" customHeight="1" thickBot="1" x14ac:dyDescent="0.3">
      <c r="A18" s="97" t="s">
        <v>64</v>
      </c>
      <c r="B18" s="98"/>
      <c r="G18" s="11" t="s">
        <v>56</v>
      </c>
      <c r="H18">
        <v>1</v>
      </c>
    </row>
    <row r="19" spans="1:8" ht="30" customHeight="1" thickBot="1" x14ac:dyDescent="0.3">
      <c r="A19" s="29" t="s">
        <v>78</v>
      </c>
      <c r="B19" s="62" t="s">
        <v>77</v>
      </c>
      <c r="G19" s="11" t="s">
        <v>57</v>
      </c>
      <c r="H19">
        <v>3</v>
      </c>
    </row>
    <row r="20" spans="1:8" ht="30" customHeight="1" thickBot="1" x14ac:dyDescent="0.3">
      <c r="A20" s="15" t="s">
        <v>49</v>
      </c>
      <c r="B20" s="30" t="str">
        <f>VLOOKUP(B19,G27:H29,2,FALSE)</f>
        <v>-</v>
      </c>
      <c r="G20" s="11" t="s">
        <v>58</v>
      </c>
      <c r="H20">
        <v>5</v>
      </c>
    </row>
    <row r="21" spans="1:8" ht="30" customHeight="1" x14ac:dyDescent="0.25">
      <c r="A21" s="97" t="s">
        <v>67</v>
      </c>
      <c r="B21" s="98"/>
    </row>
    <row r="22" spans="1:8" ht="30" customHeight="1" thickBot="1" x14ac:dyDescent="0.3">
      <c r="A22" s="29" t="s">
        <v>68</v>
      </c>
      <c r="B22" s="62"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77</v>
      </c>
      <c r="G29" s="11" t="s">
        <v>66</v>
      </c>
      <c r="H29">
        <v>5</v>
      </c>
    </row>
    <row r="30" spans="1:8" ht="30" customHeight="1" thickBot="1" x14ac:dyDescent="0.3">
      <c r="A30" s="15" t="s">
        <v>49</v>
      </c>
      <c r="B30" s="30" t="str">
        <f>VLOOKUP(B29,G38:H43,2,FALSE)</f>
        <v>-</v>
      </c>
    </row>
    <row r="31" spans="1:8" ht="30" customHeight="1" thickBot="1" x14ac:dyDescent="0.3">
      <c r="A31" s="97" t="s">
        <v>87</v>
      </c>
      <c r="B31" s="98"/>
      <c r="G31" s="7" t="s">
        <v>77</v>
      </c>
      <c r="H31" t="s">
        <v>76</v>
      </c>
    </row>
    <row r="32" spans="1:8" ht="42" customHeight="1" thickBot="1" x14ac:dyDescent="0.3">
      <c r="A32" s="29" t="s">
        <v>88</v>
      </c>
      <c r="B32" s="62"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97" t="s">
        <v>89</v>
      </c>
      <c r="B34" s="98"/>
      <c r="G34" s="11" t="s">
        <v>71</v>
      </c>
      <c r="H34">
        <v>3</v>
      </c>
    </row>
    <row r="35" spans="1:8" ht="30" customHeight="1" thickBot="1" x14ac:dyDescent="0.3">
      <c r="A35" s="29" t="s">
        <v>90</v>
      </c>
      <c r="B35" s="62" t="s">
        <v>77</v>
      </c>
      <c r="G35" s="11" t="s">
        <v>72</v>
      </c>
      <c r="H35">
        <v>4</v>
      </c>
    </row>
    <row r="36" spans="1:8" ht="30" customHeight="1" thickBot="1" x14ac:dyDescent="0.3">
      <c r="A36" s="15" t="s">
        <v>49</v>
      </c>
      <c r="B36" s="30" t="str">
        <f>VLOOKUP(B35,G48:H54,2,FALSE)</f>
        <v>-</v>
      </c>
      <c r="G36" s="11" t="s">
        <v>73</v>
      </c>
      <c r="H36">
        <v>5</v>
      </c>
    </row>
    <row r="37" spans="1:8" ht="30" customHeight="1" x14ac:dyDescent="0.25">
      <c r="A37" s="97" t="s">
        <v>97</v>
      </c>
      <c r="B37" s="98"/>
    </row>
    <row r="38" spans="1:8" ht="30" customHeight="1" thickBot="1" x14ac:dyDescent="0.3">
      <c r="A38" s="29" t="s">
        <v>98</v>
      </c>
      <c r="B38" s="62"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4" t="s">
        <v>119</v>
      </c>
      <c r="B46" s="112"/>
    </row>
    <row r="47" spans="1:8" ht="32.25" customHeight="1" thickBot="1" x14ac:dyDescent="0.3">
      <c r="A47" s="110"/>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2D00-000000000000}">
      <formula1>$G$13:$G$15</formula1>
    </dataValidation>
    <dataValidation type="list" allowBlank="1" showInputMessage="1" showErrorMessage="1" promptTitle="Criterio" prompt="Selezionare una delle possibili opzioni dal menu a tendina" sqref="B13" xr:uid="{00000000-0002-0000-2D00-000001000000}">
      <formula1>$G$17:$G$20</formula1>
    </dataValidation>
    <dataValidation type="list" allowBlank="1" showInputMessage="1" showErrorMessage="1" promptTitle="Criterio" prompt="Selezionare una delle possibili opzioni dal menu a tendina" sqref="B7" xr:uid="{00000000-0002-0000-2D00-000002000000}">
      <formula1>$G$5:$G$10</formula1>
    </dataValidation>
    <dataValidation type="list" allowBlank="1" showInputMessage="1" showErrorMessage="1" promptTitle="Criterio" prompt="Selezionare una delle possibili opzioni dal menu a tendina" sqref="B16" xr:uid="{00000000-0002-0000-2D00-000003000000}">
      <formula1>$G$22:$G$25</formula1>
    </dataValidation>
    <dataValidation type="list" allowBlank="1" showInputMessage="1" showErrorMessage="1" promptTitle="Criterio" prompt="Selezionare una delle possibili opzioni dal menu a tendina" sqref="B19" xr:uid="{00000000-0002-0000-2D00-000004000000}">
      <formula1>$G$27:$G$29</formula1>
    </dataValidation>
    <dataValidation type="list" allowBlank="1" showInputMessage="1" showErrorMessage="1" promptTitle="Criterio" prompt="Selezionare una delle possibili opzioni dal menu a tendina" sqref="B22" xr:uid="{00000000-0002-0000-2D00-000005000000}">
      <formula1>$G$31:$G$36</formula1>
    </dataValidation>
    <dataValidation type="list" allowBlank="1" showInputMessage="1" showErrorMessage="1" promptTitle="Seleziona" prompt="Selezionare una delle possibili opzioni dal menu a tendina" sqref="F2" xr:uid="{00000000-0002-0000-2D00-000006000000}">
      <formula1>$H$2:$H$3</formula1>
    </dataValidation>
    <dataValidation type="list" allowBlank="1" showInputMessage="1" showErrorMessage="1" promptTitle="Impatto" prompt="Selezionare una delle possibili opzioni dal menu a tendina" sqref="B29" xr:uid="{00000000-0002-0000-2D00-000007000000}">
      <formula1>$G$38:$G$43</formula1>
    </dataValidation>
    <dataValidation type="list" allowBlank="1" showInputMessage="1" showErrorMessage="1" promptTitle="Impatto" prompt="Selezionare una delle possibili opzioni dal menu a tendina" sqref="B32" xr:uid="{00000000-0002-0000-2D00-000008000000}">
      <formula1>$G$27:$G$29</formula1>
    </dataValidation>
    <dataValidation type="list" allowBlank="1" showInputMessage="1" showErrorMessage="1" promptTitle="Impatto" prompt="Selezionare una delle possibili opzioni dal menu a tendina" sqref="B35" xr:uid="{00000000-0002-0000-2D00-000009000000}">
      <formula1>$G$48:$G$54</formula1>
    </dataValidation>
    <dataValidation type="list" allowBlank="1" showInputMessage="1" showErrorMessage="1" promptTitle="Impatto" prompt="Selezionare una delle possibili opzioni dal menu a tendina" sqref="B38" xr:uid="{00000000-0002-0000-2D00-00000A000000}">
      <formula1>$G$56:$G$61</formula1>
    </dataValidation>
  </dataValidations>
  <hyperlinks>
    <hyperlink ref="D4:F4" location="'Indice Schede'!A1" display="Torna all'indice" xr:uid="{00000000-0004-0000-2D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68"/>
  <sheetViews>
    <sheetView topLeftCell="A43"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Schede'!B55,"non utilizzata")</f>
        <v>44</v>
      </c>
      <c r="D2" s="99" t="s">
        <v>80</v>
      </c>
      <c r="E2" s="100"/>
      <c r="F2" s="64" t="s">
        <v>36</v>
      </c>
      <c r="H2" t="s">
        <v>36</v>
      </c>
    </row>
    <row r="3" spans="1:8" ht="45" customHeight="1" thickBot="1" x14ac:dyDescent="0.3">
      <c r="A3" s="106" t="s">
        <v>134</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47</v>
      </c>
      <c r="G7" s="8" t="s">
        <v>45</v>
      </c>
      <c r="H7">
        <v>2</v>
      </c>
    </row>
    <row r="8" spans="1:8" ht="30" customHeight="1" thickBot="1" x14ac:dyDescent="0.3">
      <c r="A8" s="23" t="s">
        <v>49</v>
      </c>
      <c r="B8" s="22">
        <f>VLOOKUP(B7,G5:H10,2,FALSE)</f>
        <v>4</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62</v>
      </c>
    </row>
    <row r="17" spans="1:8" ht="30" customHeight="1" thickBot="1" x14ac:dyDescent="0.3">
      <c r="A17" s="15" t="s">
        <v>49</v>
      </c>
      <c r="B17" s="30">
        <f>VLOOKUP(B16,G22:H25,2,FALSE)</f>
        <v>3</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3.333333333333333</v>
      </c>
    </row>
    <row r="45" spans="1:8" ht="30" customHeight="1" thickBot="1" x14ac:dyDescent="0.3">
      <c r="A45" s="34"/>
      <c r="B45" s="35"/>
    </row>
    <row r="46" spans="1:8" ht="30" customHeight="1" thickBot="1" x14ac:dyDescent="0.3">
      <c r="A46" s="104" t="s">
        <v>119</v>
      </c>
      <c r="B46" s="112"/>
    </row>
    <row r="47" spans="1:8" ht="69" customHeight="1" thickBot="1" x14ac:dyDescent="0.3">
      <c r="A47" s="110" t="s">
        <v>243</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xr:uid="{00000000-0002-0000-2E00-000000000000}">
      <formula1>$G$56:$G$61</formula1>
    </dataValidation>
    <dataValidation type="list" allowBlank="1" showInputMessage="1" showErrorMessage="1" promptTitle="Impatto" prompt="Selezionare una delle possibili opzioni dal menu a tendina" sqref="B35" xr:uid="{00000000-0002-0000-2E00-000001000000}">
      <formula1>$G$48:$G$54</formula1>
    </dataValidation>
    <dataValidation type="list" allowBlank="1" showInputMessage="1" showErrorMessage="1" promptTitle="Impatto" prompt="Selezionare una delle possibili opzioni dal menu a tendina" sqref="B32" xr:uid="{00000000-0002-0000-2E00-000002000000}">
      <formula1>$G$27:$G$29</formula1>
    </dataValidation>
    <dataValidation type="list" allowBlank="1" showInputMessage="1" showErrorMessage="1" promptTitle="Impatto" prompt="Selezionare una delle possibili opzioni dal menu a tendina" sqref="B29" xr:uid="{00000000-0002-0000-2E00-000003000000}">
      <formula1>$G$38:$G$43</formula1>
    </dataValidation>
    <dataValidation type="list" allowBlank="1" showInputMessage="1" showErrorMessage="1" promptTitle="Seleziona" prompt="Selezionare una delle possibili opzioni dal menu a tendina" sqref="F2" xr:uid="{00000000-0002-0000-2E00-000004000000}">
      <formula1>$H$2:$H$3</formula1>
    </dataValidation>
    <dataValidation type="list" allowBlank="1" showInputMessage="1" showErrorMessage="1" promptTitle="Criterio" prompt="Selezionare una delle possibili opzioni dal menu a tendina" sqref="B22" xr:uid="{00000000-0002-0000-2E00-000005000000}">
      <formula1>$G$31:$G$36</formula1>
    </dataValidation>
    <dataValidation type="list" allowBlank="1" showInputMessage="1" showErrorMessage="1" promptTitle="Criterio" prompt="Selezionare una delle possibili opzioni dal menu a tendina" sqref="B19" xr:uid="{00000000-0002-0000-2E00-000006000000}">
      <formula1>$G$27:$G$29</formula1>
    </dataValidation>
    <dataValidation type="list" allowBlank="1" showInputMessage="1" showErrorMessage="1" promptTitle="Criterio" prompt="Selezionare una delle possibili opzioni dal menu a tendina" sqref="B16" xr:uid="{00000000-0002-0000-2E00-000007000000}">
      <formula1>$G$22:$G$25</formula1>
    </dataValidation>
    <dataValidation type="list" allowBlank="1" showInputMessage="1" showErrorMessage="1" promptTitle="Criterio" prompt="Selezionare una delle possibili opzioni dal menu a tendina" sqref="B7" xr:uid="{00000000-0002-0000-2E00-000008000000}">
      <formula1>$G$5:$G$10</formula1>
    </dataValidation>
    <dataValidation type="list" allowBlank="1" showInputMessage="1" showErrorMessage="1" promptTitle="Criterio" prompt="Selezionare una delle possibili opzioni dal menu a tendina" sqref="B13" xr:uid="{00000000-0002-0000-2E00-000009000000}">
      <formula1>$G$17:$G$20</formula1>
    </dataValidation>
    <dataValidation type="list" allowBlank="1" showInputMessage="1" showErrorMessage="1" promptTitle="Criterio" prompt="Selezionare una delle possibili opzioni dal menu a tendina" sqref="B10" xr:uid="{00000000-0002-0000-2E00-00000A000000}">
      <formula1>$G$13:$G$15</formula1>
    </dataValidation>
  </dataValidations>
  <hyperlinks>
    <hyperlink ref="D4:F4" location="'Indice Schede'!A1" display="Torna all'indice" xr:uid="{00000000-0004-0000-2E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68"/>
  <sheetViews>
    <sheetView zoomScaleNormal="100" zoomScaleSheetLayoutView="100" workbookViewId="0">
      <selection activeCell="A3" sqref="A3:B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Schede'!B56,"non utilizzata")</f>
        <v>45</v>
      </c>
      <c r="D2" s="99" t="s">
        <v>80</v>
      </c>
      <c r="E2" s="100"/>
      <c r="F2" s="64" t="s">
        <v>36</v>
      </c>
      <c r="H2" t="s">
        <v>36</v>
      </c>
    </row>
    <row r="3" spans="1:8" ht="45" customHeight="1" thickBot="1" x14ac:dyDescent="0.3">
      <c r="A3" s="106" t="s">
        <v>30</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44</v>
      </c>
      <c r="G7" s="8" t="s">
        <v>45</v>
      </c>
      <c r="H7">
        <v>2</v>
      </c>
    </row>
    <row r="8" spans="1:8" ht="30" customHeight="1" thickBot="1" x14ac:dyDescent="0.3">
      <c r="A8" s="23" t="s">
        <v>49</v>
      </c>
      <c r="B8" s="22">
        <f>VLOOKUP(B7,G5:H10,2,FALSE)</f>
        <v>1</v>
      </c>
      <c r="G8" s="7" t="s">
        <v>46</v>
      </c>
      <c r="H8">
        <v>3</v>
      </c>
    </row>
    <row r="9" spans="1:8" ht="30" customHeight="1" thickBot="1" x14ac:dyDescent="0.3">
      <c r="A9" s="97" t="s">
        <v>50</v>
      </c>
      <c r="B9" s="98"/>
      <c r="G9" s="7" t="s">
        <v>47</v>
      </c>
      <c r="H9">
        <v>4</v>
      </c>
    </row>
    <row r="10" spans="1:8" ht="30" customHeight="1" thickBot="1" x14ac:dyDescent="0.3">
      <c r="A10" s="25" t="s">
        <v>51</v>
      </c>
      <c r="B10" s="63" t="s">
        <v>52</v>
      </c>
      <c r="G10" s="7" t="s">
        <v>48</v>
      </c>
      <c r="H10">
        <v>5</v>
      </c>
    </row>
    <row r="11" spans="1:8" ht="30" customHeight="1" thickBot="1" x14ac:dyDescent="0.3">
      <c r="A11" s="26" t="s">
        <v>49</v>
      </c>
      <c r="B11" s="22">
        <f>VLOOKUP(B10,G13:H15,2,FALSE)</f>
        <v>2</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62</v>
      </c>
    </row>
    <row r="17" spans="1:8" ht="30" customHeight="1" thickBot="1" x14ac:dyDescent="0.3">
      <c r="A17" s="15" t="s">
        <v>49</v>
      </c>
      <c r="B17" s="30">
        <f>VLOOKUP(B16,G22:H25,2,FALSE)</f>
        <v>3</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1.6666666666666667</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1.6666666666666667</v>
      </c>
    </row>
    <row r="45" spans="1:8" ht="30" customHeight="1" thickBot="1" x14ac:dyDescent="0.3">
      <c r="A45" s="34"/>
      <c r="B45" s="35"/>
    </row>
    <row r="46" spans="1:8" ht="30" customHeight="1" thickBot="1" x14ac:dyDescent="0.3">
      <c r="A46" s="104" t="s">
        <v>119</v>
      </c>
      <c r="B46" s="112"/>
    </row>
    <row r="47" spans="1:8" ht="53.25" customHeight="1" thickBot="1" x14ac:dyDescent="0.3">
      <c r="A47" s="110" t="s">
        <v>244</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2F00-000000000000}">
      <formula1>$G$13:$G$15</formula1>
    </dataValidation>
    <dataValidation type="list" allowBlank="1" showInputMessage="1" showErrorMessage="1" promptTitle="Criterio" prompt="Selezionare una delle possibili opzioni dal menu a tendina" sqref="B13" xr:uid="{00000000-0002-0000-2F00-000001000000}">
      <formula1>$G$17:$G$20</formula1>
    </dataValidation>
    <dataValidation type="list" allowBlank="1" showInputMessage="1" showErrorMessage="1" promptTitle="Criterio" prompt="Selezionare una delle possibili opzioni dal menu a tendina" sqref="B7" xr:uid="{00000000-0002-0000-2F00-000002000000}">
      <formula1>$G$5:$G$10</formula1>
    </dataValidation>
    <dataValidation type="list" allowBlank="1" showInputMessage="1" showErrorMessage="1" promptTitle="Criterio" prompt="Selezionare una delle possibili opzioni dal menu a tendina" sqref="B16" xr:uid="{00000000-0002-0000-2F00-000003000000}">
      <formula1>$G$22:$G$25</formula1>
    </dataValidation>
    <dataValidation type="list" allowBlank="1" showInputMessage="1" showErrorMessage="1" promptTitle="Criterio" prompt="Selezionare una delle possibili opzioni dal menu a tendina" sqref="B19" xr:uid="{00000000-0002-0000-2F00-000004000000}">
      <formula1>$G$27:$G$29</formula1>
    </dataValidation>
    <dataValidation type="list" allowBlank="1" showInputMessage="1" showErrorMessage="1" promptTitle="Criterio" prompt="Selezionare una delle possibili opzioni dal menu a tendina" sqref="B22" xr:uid="{00000000-0002-0000-2F00-000005000000}">
      <formula1>$G$31:$G$36</formula1>
    </dataValidation>
    <dataValidation type="list" allowBlank="1" showInputMessage="1" showErrorMessage="1" promptTitle="Seleziona" prompt="Selezionare una delle possibili opzioni dal menu a tendina" sqref="F2" xr:uid="{00000000-0002-0000-2F00-000006000000}">
      <formula1>$H$2:$H$3</formula1>
    </dataValidation>
    <dataValidation type="list" allowBlank="1" showInputMessage="1" showErrorMessage="1" promptTitle="Impatto" prompt="Selezionare una delle possibili opzioni dal menu a tendina" sqref="B29" xr:uid="{00000000-0002-0000-2F00-000007000000}">
      <formula1>$G$38:$G$43</formula1>
    </dataValidation>
    <dataValidation type="list" allowBlank="1" showInputMessage="1" showErrorMessage="1" promptTitle="Impatto" prompt="Selezionare una delle possibili opzioni dal menu a tendina" sqref="B32" xr:uid="{00000000-0002-0000-2F00-000008000000}">
      <formula1>$G$27:$G$29</formula1>
    </dataValidation>
    <dataValidation type="list" allowBlank="1" showInputMessage="1" showErrorMessage="1" promptTitle="Impatto" prompt="Selezionare una delle possibili opzioni dal menu a tendina" sqref="B35" xr:uid="{00000000-0002-0000-2F00-000009000000}">
      <formula1>$G$48:$G$54</formula1>
    </dataValidation>
    <dataValidation type="list" allowBlank="1" showInputMessage="1" showErrorMessage="1" promptTitle="Impatto" prompt="Selezionare una delle possibili opzioni dal menu a tendina" sqref="B38" xr:uid="{00000000-0002-0000-2F00-00000A000000}">
      <formula1>$G$56:$G$61</formula1>
    </dataValidation>
  </dataValidations>
  <hyperlinks>
    <hyperlink ref="D4:F4" location="'Indice Schede'!A1" display="Torna all'indice" xr:uid="{00000000-0004-0000-2F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68"/>
  <sheetViews>
    <sheetView zoomScaleNormal="100" zoomScaleSheetLayoutView="100" workbookViewId="0">
      <selection activeCell="A2" sqref="A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Schede'!B57,"non utilizzata")</f>
        <v>46</v>
      </c>
      <c r="D2" s="99" t="s">
        <v>80</v>
      </c>
      <c r="E2" s="100"/>
      <c r="F2" s="64" t="s">
        <v>36</v>
      </c>
      <c r="H2" t="s">
        <v>36</v>
      </c>
    </row>
    <row r="3" spans="1:8" ht="45" customHeight="1" thickBot="1" x14ac:dyDescent="0.3">
      <c r="A3" s="106" t="s">
        <v>246</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46</v>
      </c>
      <c r="G7" s="8" t="s">
        <v>45</v>
      </c>
      <c r="H7">
        <v>2</v>
      </c>
    </row>
    <row r="8" spans="1:8" ht="30" customHeight="1" thickBot="1" x14ac:dyDescent="0.3">
      <c r="A8" s="23" t="s">
        <v>49</v>
      </c>
      <c r="B8" s="22">
        <f>VLOOKUP(B7,G5:H10,2,FALSE)</f>
        <v>3</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62</v>
      </c>
    </row>
    <row r="17" spans="1:8" ht="30" customHeight="1" thickBot="1" x14ac:dyDescent="0.3">
      <c r="A17" s="15" t="s">
        <v>49</v>
      </c>
      <c r="B17" s="30">
        <f>VLOOKUP(B16,G22:H25,2,FALSE)</f>
        <v>3</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3.125</v>
      </c>
    </row>
    <row r="45" spans="1:8" ht="30" customHeight="1" thickBot="1" x14ac:dyDescent="0.3">
      <c r="A45" s="34"/>
      <c r="B45" s="35"/>
    </row>
    <row r="46" spans="1:8" ht="30" customHeight="1" thickBot="1" x14ac:dyDescent="0.3">
      <c r="A46" s="104" t="s">
        <v>119</v>
      </c>
      <c r="B46" s="112"/>
    </row>
    <row r="47" spans="1:8" ht="78" customHeight="1" thickBot="1" x14ac:dyDescent="0.3">
      <c r="A47" s="110" t="s">
        <v>245</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xr:uid="{00000000-0002-0000-3000-000000000000}">
      <formula1>$G$56:$G$61</formula1>
    </dataValidation>
    <dataValidation type="list" allowBlank="1" showInputMessage="1" showErrorMessage="1" promptTitle="Impatto" prompt="Selezionare una delle possibili opzioni dal menu a tendina" sqref="B35" xr:uid="{00000000-0002-0000-3000-000001000000}">
      <formula1>$G$48:$G$54</formula1>
    </dataValidation>
    <dataValidation type="list" allowBlank="1" showInputMessage="1" showErrorMessage="1" promptTitle="Impatto" prompt="Selezionare una delle possibili opzioni dal menu a tendina" sqref="B32" xr:uid="{00000000-0002-0000-3000-000002000000}">
      <formula1>$G$27:$G$29</formula1>
    </dataValidation>
    <dataValidation type="list" allowBlank="1" showInputMessage="1" showErrorMessage="1" promptTitle="Impatto" prompt="Selezionare una delle possibili opzioni dal menu a tendina" sqref="B29" xr:uid="{00000000-0002-0000-3000-000003000000}">
      <formula1>$G$38:$G$43</formula1>
    </dataValidation>
    <dataValidation type="list" allowBlank="1" showInputMessage="1" showErrorMessage="1" promptTitle="Seleziona" prompt="Selezionare una delle possibili opzioni dal menu a tendina" sqref="F2" xr:uid="{00000000-0002-0000-3000-000004000000}">
      <formula1>$H$2:$H$3</formula1>
    </dataValidation>
    <dataValidation type="list" allowBlank="1" showInputMessage="1" showErrorMessage="1" promptTitle="Criterio" prompt="Selezionare una delle possibili opzioni dal menu a tendina" sqref="B22" xr:uid="{00000000-0002-0000-3000-000005000000}">
      <formula1>$G$31:$G$36</formula1>
    </dataValidation>
    <dataValidation type="list" allowBlank="1" showInputMessage="1" showErrorMessage="1" promptTitle="Criterio" prompt="Selezionare una delle possibili opzioni dal menu a tendina" sqref="B19" xr:uid="{00000000-0002-0000-3000-000006000000}">
      <formula1>$G$27:$G$29</formula1>
    </dataValidation>
    <dataValidation type="list" allowBlank="1" showInputMessage="1" showErrorMessage="1" promptTitle="Criterio" prompt="Selezionare una delle possibili opzioni dal menu a tendina" sqref="B16" xr:uid="{00000000-0002-0000-3000-000007000000}">
      <formula1>$G$22:$G$25</formula1>
    </dataValidation>
    <dataValidation type="list" allowBlank="1" showInputMessage="1" showErrorMessage="1" promptTitle="Criterio" prompt="Selezionare una delle possibili opzioni dal menu a tendina" sqref="B7" xr:uid="{00000000-0002-0000-3000-000008000000}">
      <formula1>$G$5:$G$10</formula1>
    </dataValidation>
    <dataValidation type="list" allowBlank="1" showInputMessage="1" showErrorMessage="1" promptTitle="Criterio" prompt="Selezionare una delle possibili opzioni dal menu a tendina" sqref="B13" xr:uid="{00000000-0002-0000-3000-000009000000}">
      <formula1>$G$17:$G$20</formula1>
    </dataValidation>
    <dataValidation type="list" allowBlank="1" showInputMessage="1" showErrorMessage="1" promptTitle="Criterio" prompt="Selezionare una delle possibili opzioni dal menu a tendina" sqref="B10" xr:uid="{00000000-0002-0000-3000-00000A000000}">
      <formula1>$G$13:$G$15</formula1>
    </dataValidation>
  </dataValidations>
  <hyperlinks>
    <hyperlink ref="D4:F4" location="'Indice Schede'!A1" display="Torna all'indice" xr:uid="{00000000-0004-0000-30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8"/>
  <sheetViews>
    <sheetView topLeftCell="A2" zoomScaleNormal="100" zoomScaleSheetLayoutView="100" workbookViewId="0">
      <selection activeCell="E10" sqref="E10"/>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Schede'!B13,"non utilizzata")</f>
        <v>2</v>
      </c>
      <c r="D2" s="99" t="s">
        <v>80</v>
      </c>
      <c r="E2" s="100"/>
      <c r="F2" s="64" t="s">
        <v>36</v>
      </c>
      <c r="H2" t="s">
        <v>36</v>
      </c>
    </row>
    <row r="3" spans="1:8" ht="45" customHeight="1" thickBot="1" x14ac:dyDescent="0.3">
      <c r="A3" s="106" t="s">
        <v>2</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47</v>
      </c>
      <c r="G7" s="8" t="s">
        <v>45</v>
      </c>
      <c r="H7">
        <v>2</v>
      </c>
    </row>
    <row r="8" spans="1:8" ht="30" customHeight="1" thickBot="1" x14ac:dyDescent="0.3">
      <c r="A8" s="23" t="s">
        <v>49</v>
      </c>
      <c r="B8" s="22">
        <f>VLOOKUP(B7,G5:H10,2,FALSE)</f>
        <v>4</v>
      </c>
      <c r="G8" s="7" t="s">
        <v>46</v>
      </c>
      <c r="H8">
        <v>3</v>
      </c>
    </row>
    <row r="9" spans="1:8" ht="30" customHeight="1" thickBot="1" x14ac:dyDescent="0.3">
      <c r="A9" s="97" t="s">
        <v>50</v>
      </c>
      <c r="B9" s="98"/>
      <c r="G9" s="7" t="s">
        <v>47</v>
      </c>
      <c r="H9">
        <v>4</v>
      </c>
    </row>
    <row r="10" spans="1:8" ht="30" customHeight="1" thickBot="1" x14ac:dyDescent="0.3">
      <c r="A10" s="25" t="s">
        <v>51</v>
      </c>
      <c r="B10" s="63" t="s">
        <v>52</v>
      </c>
      <c r="G10" s="7" t="s">
        <v>48</v>
      </c>
      <c r="H10">
        <v>5</v>
      </c>
    </row>
    <row r="11" spans="1:8" ht="30" customHeight="1" thickBot="1" x14ac:dyDescent="0.3">
      <c r="A11" s="26" t="s">
        <v>49</v>
      </c>
      <c r="B11" s="22">
        <f>VLOOKUP(B10,G13:H15,2,FALSE)</f>
        <v>2</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62</v>
      </c>
    </row>
    <row r="17" spans="1:8" ht="30" customHeight="1" thickBot="1" x14ac:dyDescent="0.3">
      <c r="A17" s="15" t="s">
        <v>49</v>
      </c>
      <c r="B17" s="30">
        <f>VLOOKUP(B16,G22:H25,2,FALSE)</f>
        <v>3</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2.5</v>
      </c>
    </row>
    <row r="45" spans="1:8" ht="30" customHeight="1" thickBot="1" x14ac:dyDescent="0.3">
      <c r="A45" s="34"/>
      <c r="B45" s="35"/>
    </row>
    <row r="46" spans="1:8" ht="30" customHeight="1" thickBot="1" x14ac:dyDescent="0.3">
      <c r="A46" s="104" t="s">
        <v>119</v>
      </c>
      <c r="B46" s="112"/>
    </row>
    <row r="47" spans="1:8" ht="61.5" customHeight="1" thickBot="1" x14ac:dyDescent="0.3">
      <c r="A47" s="110" t="s">
        <v>203</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D2:E2"/>
    <mergeCell ref="A3:B3"/>
    <mergeCell ref="A4:B4"/>
    <mergeCell ref="D4:F4"/>
    <mergeCell ref="A6:B6"/>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s>
  <dataValidations count="11">
    <dataValidation type="list" allowBlank="1" showInputMessage="1" showErrorMessage="1" promptTitle="Impatto" prompt="Selezionare una delle possibili opzioni dal menu a tendina" sqref="B38" xr:uid="{00000000-0002-0000-0400-000000000000}">
      <formula1>$G$56:$G$61</formula1>
    </dataValidation>
    <dataValidation type="list" allowBlank="1" showInputMessage="1" showErrorMessage="1" promptTitle="Impatto" prompt="Selezionare una delle possibili opzioni dal menu a tendina" sqref="B35" xr:uid="{00000000-0002-0000-0400-000001000000}">
      <formula1>$G$48:$G$54</formula1>
    </dataValidation>
    <dataValidation type="list" allowBlank="1" showInputMessage="1" showErrorMessage="1" promptTitle="Impatto" prompt="Selezionare una delle possibili opzioni dal menu a tendina" sqref="B32" xr:uid="{00000000-0002-0000-0400-000002000000}">
      <formula1>$G$27:$G$29</formula1>
    </dataValidation>
    <dataValidation type="list" allowBlank="1" showInputMessage="1" showErrorMessage="1" promptTitle="Impatto" prompt="Selezionare una delle possibili opzioni dal menu a tendina" sqref="B29" xr:uid="{00000000-0002-0000-0400-000003000000}">
      <formula1>$G$38:$G$43</formula1>
    </dataValidation>
    <dataValidation type="list" allowBlank="1" showInputMessage="1" showErrorMessage="1" promptTitle="Seleziona" prompt="Selezionare una delle possibili opzioni dal menu a tendina" sqref="F2" xr:uid="{00000000-0002-0000-0400-000004000000}">
      <formula1>$H$2:$H$3</formula1>
    </dataValidation>
    <dataValidation type="list" allowBlank="1" showInputMessage="1" showErrorMessage="1" promptTitle="Criterio" prompt="Selezionare una delle possibili opzioni dal menu a tendina" sqref="B22" xr:uid="{00000000-0002-0000-0400-000005000000}">
      <formula1>$G$31:$G$36</formula1>
    </dataValidation>
    <dataValidation type="list" allowBlank="1" showInputMessage="1" showErrorMessage="1" promptTitle="Criterio" prompt="Selezionare una delle possibili opzioni dal menu a tendina" sqref="B19" xr:uid="{00000000-0002-0000-0400-000006000000}">
      <formula1>$G$27:$G$29</formula1>
    </dataValidation>
    <dataValidation type="list" allowBlank="1" showInputMessage="1" showErrorMessage="1" promptTitle="Criterio" prompt="Selezionare una delle possibili opzioni dal menu a tendina" sqref="B16" xr:uid="{00000000-0002-0000-0400-000007000000}">
      <formula1>$G$22:$G$25</formula1>
    </dataValidation>
    <dataValidation type="list" allowBlank="1" showInputMessage="1" showErrorMessage="1" promptTitle="Criterio" prompt="Selezionare una delle possibili opzioni dal menu a tendina" sqref="B7" xr:uid="{00000000-0002-0000-0400-000008000000}">
      <formula1>$G$5:$G$10</formula1>
    </dataValidation>
    <dataValidation type="list" allowBlank="1" showInputMessage="1" showErrorMessage="1" promptTitle="Criterio" prompt="Selezionare una delle possibili opzioni dal menu a tendina" sqref="B13" xr:uid="{00000000-0002-0000-0400-000009000000}">
      <formula1>$G$17:$G$20</formula1>
    </dataValidation>
    <dataValidation type="list" allowBlank="1" showInputMessage="1" showErrorMessage="1" promptTitle="Criterio" prompt="Selezionare una delle possibili opzioni dal menu a tendina" sqref="B10" xr:uid="{00000000-0002-0000-0400-00000A000000}">
      <formula1>$G$13:$G$15</formula1>
    </dataValidation>
  </dataValidations>
  <hyperlinks>
    <hyperlink ref="D4:F4" location="'Indice Schede'!A1" display="Torna all'indice" xr:uid="{00000000-0004-0000-04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68"/>
  <sheetViews>
    <sheetView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Schede'!B58,"non utilizzata")</f>
        <v>47</v>
      </c>
      <c r="D2" s="99" t="s">
        <v>80</v>
      </c>
      <c r="E2" s="100"/>
      <c r="F2" s="64" t="s">
        <v>36</v>
      </c>
      <c r="H2" t="s">
        <v>36</v>
      </c>
    </row>
    <row r="3" spans="1:8" ht="45" customHeight="1" thickBot="1" x14ac:dyDescent="0.3">
      <c r="A3" s="106" t="s">
        <v>31</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46</v>
      </c>
      <c r="G7" s="8" t="s">
        <v>45</v>
      </c>
      <c r="H7">
        <v>2</v>
      </c>
    </row>
    <row r="8" spans="1:8" ht="30" customHeight="1" thickBot="1" x14ac:dyDescent="0.3">
      <c r="A8" s="23" t="s">
        <v>49</v>
      </c>
      <c r="B8" s="22">
        <f>VLOOKUP(B7,G5:H10,2,FALSE)</f>
        <v>3</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63</v>
      </c>
    </row>
    <row r="17" spans="1:8" ht="30" customHeight="1" thickBot="1" x14ac:dyDescent="0.3">
      <c r="A17" s="15" t="s">
        <v>49</v>
      </c>
      <c r="B17" s="30">
        <f>VLOOKUP(B16,G22:H25,2,FALSE)</f>
        <v>5</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72</v>
      </c>
      <c r="G22" s="7" t="s">
        <v>77</v>
      </c>
      <c r="H22" t="s">
        <v>76</v>
      </c>
    </row>
    <row r="23" spans="1:8" ht="30" customHeight="1" thickBot="1" x14ac:dyDescent="0.3">
      <c r="A23" s="15" t="s">
        <v>49</v>
      </c>
      <c r="B23" s="30">
        <f>VLOOKUP(B22,G31:H36,2,FALSE)</f>
        <v>4</v>
      </c>
      <c r="G23" s="11" t="s">
        <v>61</v>
      </c>
      <c r="H23">
        <v>1</v>
      </c>
    </row>
    <row r="24" spans="1:8" ht="30" customHeight="1" thickBot="1" x14ac:dyDescent="0.3">
      <c r="A24" s="19" t="s">
        <v>74</v>
      </c>
      <c r="B24" s="31">
        <f>IFERROR((B8+B11+B14+B17+B20+B23)/6,"-")</f>
        <v>3.1666666666666665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112</v>
      </c>
      <c r="G38" s="7" t="s">
        <v>77</v>
      </c>
      <c r="H38" t="s">
        <v>76</v>
      </c>
    </row>
    <row r="39" spans="1:8" ht="30" customHeight="1" thickBot="1" x14ac:dyDescent="0.3">
      <c r="A39" s="15" t="s">
        <v>49</v>
      </c>
      <c r="B39" s="30">
        <f>VLOOKUP(B38,G56:H61,2,FALSE)</f>
        <v>4</v>
      </c>
      <c r="G39" s="7" t="s">
        <v>102</v>
      </c>
      <c r="H39">
        <v>1</v>
      </c>
    </row>
    <row r="40" spans="1:8" ht="30" customHeight="1" thickBot="1" x14ac:dyDescent="0.3">
      <c r="A40" s="32" t="s">
        <v>99</v>
      </c>
      <c r="B40" s="31">
        <f>IFERROR((B30+B33+B36+B39)/4,"-")</f>
        <v>1.5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4.75</v>
      </c>
    </row>
    <row r="45" spans="1:8" ht="30" customHeight="1" thickBot="1" x14ac:dyDescent="0.3">
      <c r="A45" s="34"/>
      <c r="B45" s="35"/>
    </row>
    <row r="46" spans="1:8" ht="30" customHeight="1" thickBot="1" x14ac:dyDescent="0.3">
      <c r="A46" s="104" t="s">
        <v>119</v>
      </c>
      <c r="B46" s="112"/>
    </row>
    <row r="47" spans="1:8" ht="55.5" customHeight="1" thickBot="1" x14ac:dyDescent="0.3">
      <c r="A47" s="110" t="s">
        <v>247</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3100-000000000000}">
      <formula1>$G$13:$G$15</formula1>
    </dataValidation>
    <dataValidation type="list" allowBlank="1" showInputMessage="1" showErrorMessage="1" promptTitle="Criterio" prompt="Selezionare una delle possibili opzioni dal menu a tendina" sqref="B13" xr:uid="{00000000-0002-0000-3100-000001000000}">
      <formula1>$G$17:$G$20</formula1>
    </dataValidation>
    <dataValidation type="list" allowBlank="1" showInputMessage="1" showErrorMessage="1" promptTitle="Criterio" prompt="Selezionare una delle possibili opzioni dal menu a tendina" sqref="B7" xr:uid="{00000000-0002-0000-3100-000002000000}">
      <formula1>$G$5:$G$10</formula1>
    </dataValidation>
    <dataValidation type="list" allowBlank="1" showInputMessage="1" showErrorMessage="1" promptTitle="Criterio" prompt="Selezionare una delle possibili opzioni dal menu a tendina" sqref="B16" xr:uid="{00000000-0002-0000-3100-000003000000}">
      <formula1>$G$22:$G$25</formula1>
    </dataValidation>
    <dataValidation type="list" allowBlank="1" showInputMessage="1" showErrorMessage="1" promptTitle="Criterio" prompt="Selezionare una delle possibili opzioni dal menu a tendina" sqref="B19" xr:uid="{00000000-0002-0000-3100-000004000000}">
      <formula1>$G$27:$G$29</formula1>
    </dataValidation>
    <dataValidation type="list" allowBlank="1" showInputMessage="1" showErrorMessage="1" promptTitle="Criterio" prompt="Selezionare una delle possibili opzioni dal menu a tendina" sqref="B22" xr:uid="{00000000-0002-0000-3100-000005000000}">
      <formula1>$G$31:$G$36</formula1>
    </dataValidation>
    <dataValidation type="list" allowBlank="1" showInputMessage="1" showErrorMessage="1" promptTitle="Seleziona" prompt="Selezionare una delle possibili opzioni dal menu a tendina" sqref="F2" xr:uid="{00000000-0002-0000-3100-000006000000}">
      <formula1>$H$2:$H$3</formula1>
    </dataValidation>
    <dataValidation type="list" allowBlank="1" showInputMessage="1" showErrorMessage="1" promptTitle="Impatto" prompt="Selezionare una delle possibili opzioni dal menu a tendina" sqref="B29" xr:uid="{00000000-0002-0000-3100-000007000000}">
      <formula1>$G$38:$G$43</formula1>
    </dataValidation>
    <dataValidation type="list" allowBlank="1" showInputMessage="1" showErrorMessage="1" promptTitle="Impatto" prompt="Selezionare una delle possibili opzioni dal menu a tendina" sqref="B32" xr:uid="{00000000-0002-0000-3100-000008000000}">
      <formula1>$G$27:$G$29</formula1>
    </dataValidation>
    <dataValidation type="list" allowBlank="1" showInputMessage="1" showErrorMessage="1" promptTitle="Impatto" prompt="Selezionare una delle possibili opzioni dal menu a tendina" sqref="B35" xr:uid="{00000000-0002-0000-3100-000009000000}">
      <formula1>$G$48:$G$54</formula1>
    </dataValidation>
    <dataValidation type="list" allowBlank="1" showInputMessage="1" showErrorMessage="1" promptTitle="Impatto" prompt="Selezionare una delle possibili opzioni dal menu a tendina" sqref="B38" xr:uid="{00000000-0002-0000-3100-00000A000000}">
      <formula1>$G$56:$G$61</formula1>
    </dataValidation>
  </dataValidations>
  <hyperlinks>
    <hyperlink ref="D4:F4" location="'Indice Schede'!A1" display="Torna all'indice" xr:uid="{00000000-0004-0000-31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H68"/>
  <sheetViews>
    <sheetView topLeftCell="A40"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Schede'!B59,"non utilizzata")</f>
        <v>48</v>
      </c>
      <c r="D2" s="99" t="s">
        <v>80</v>
      </c>
      <c r="E2" s="100"/>
      <c r="F2" s="64" t="s">
        <v>36</v>
      </c>
      <c r="H2" t="s">
        <v>36</v>
      </c>
    </row>
    <row r="3" spans="1:8" ht="45" customHeight="1" thickBot="1" x14ac:dyDescent="0.3">
      <c r="A3" s="106" t="s">
        <v>32</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48</v>
      </c>
      <c r="G7" s="8" t="s">
        <v>45</v>
      </c>
      <c r="H7">
        <v>2</v>
      </c>
    </row>
    <row r="8" spans="1:8" ht="30" customHeight="1" thickBot="1" x14ac:dyDescent="0.3">
      <c r="A8" s="23" t="s">
        <v>49</v>
      </c>
      <c r="B8" s="22">
        <f>VLOOKUP(B7,G5:H10,2,FALSE)</f>
        <v>5</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62</v>
      </c>
    </row>
    <row r="17" spans="1:8" ht="30" customHeight="1" thickBot="1" x14ac:dyDescent="0.3">
      <c r="A17" s="15" t="s">
        <v>49</v>
      </c>
      <c r="B17" s="30">
        <f>VLOOKUP(B16,G22:H25,2,FALSE)</f>
        <v>3</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3</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04" t="s">
        <v>119</v>
      </c>
      <c r="B46" s="112"/>
    </row>
    <row r="47" spans="1:8" ht="86.25" customHeight="1" thickBot="1" x14ac:dyDescent="0.3">
      <c r="A47" s="110" t="s">
        <v>248</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xr:uid="{00000000-0002-0000-3200-000000000000}">
      <formula1>$G$56:$G$61</formula1>
    </dataValidation>
    <dataValidation type="list" allowBlank="1" showInputMessage="1" showErrorMessage="1" promptTitle="Impatto" prompt="Selezionare una delle possibili opzioni dal menu a tendina" sqref="B35" xr:uid="{00000000-0002-0000-3200-000001000000}">
      <formula1>$G$48:$G$54</formula1>
    </dataValidation>
    <dataValidation type="list" allowBlank="1" showInputMessage="1" showErrorMessage="1" promptTitle="Impatto" prompt="Selezionare una delle possibili opzioni dal menu a tendina" sqref="B32" xr:uid="{00000000-0002-0000-3200-000002000000}">
      <formula1>$G$27:$G$29</formula1>
    </dataValidation>
    <dataValidation type="list" allowBlank="1" showInputMessage="1" showErrorMessage="1" promptTitle="Impatto" prompt="Selezionare una delle possibili opzioni dal menu a tendina" sqref="B29" xr:uid="{00000000-0002-0000-3200-000003000000}">
      <formula1>$G$38:$G$43</formula1>
    </dataValidation>
    <dataValidation type="list" allowBlank="1" showInputMessage="1" showErrorMessage="1" promptTitle="Seleziona" prompt="Selezionare una delle possibili opzioni dal menu a tendina" sqref="F2" xr:uid="{00000000-0002-0000-3200-000004000000}">
      <formula1>$H$2:$H$3</formula1>
    </dataValidation>
    <dataValidation type="list" allowBlank="1" showInputMessage="1" showErrorMessage="1" promptTitle="Criterio" prompt="Selezionare una delle possibili opzioni dal menu a tendina" sqref="B22" xr:uid="{00000000-0002-0000-3200-000005000000}">
      <formula1>$G$31:$G$36</formula1>
    </dataValidation>
    <dataValidation type="list" allowBlank="1" showInputMessage="1" showErrorMessage="1" promptTitle="Criterio" prompt="Selezionare una delle possibili opzioni dal menu a tendina" sqref="B19" xr:uid="{00000000-0002-0000-3200-000006000000}">
      <formula1>$G$27:$G$29</formula1>
    </dataValidation>
    <dataValidation type="list" allowBlank="1" showInputMessage="1" showErrorMessage="1" promptTitle="Criterio" prompt="Selezionare una delle possibili opzioni dal menu a tendina" sqref="B16" xr:uid="{00000000-0002-0000-3200-000007000000}">
      <formula1>$G$22:$G$25</formula1>
    </dataValidation>
    <dataValidation type="list" allowBlank="1" showInputMessage="1" showErrorMessage="1" promptTitle="Criterio" prompt="Selezionare una delle possibili opzioni dal menu a tendina" sqref="B7" xr:uid="{00000000-0002-0000-3200-000008000000}">
      <formula1>$G$5:$G$10</formula1>
    </dataValidation>
    <dataValidation type="list" allowBlank="1" showInputMessage="1" showErrorMessage="1" promptTitle="Criterio" prompt="Selezionare una delle possibili opzioni dal menu a tendina" sqref="B13" xr:uid="{00000000-0002-0000-3200-000009000000}">
      <formula1>$G$17:$G$20</formula1>
    </dataValidation>
    <dataValidation type="list" allowBlank="1" showInputMessage="1" showErrorMessage="1" promptTitle="Criterio" prompt="Selezionare una delle possibili opzioni dal menu a tendina" sqref="B10" xr:uid="{00000000-0002-0000-3200-00000A000000}">
      <formula1>$G$13:$G$15</formula1>
    </dataValidation>
  </dataValidations>
  <hyperlinks>
    <hyperlink ref="D4:F4" location="'Indice Schede'!A1" display="Torna all'indice" xr:uid="{00000000-0004-0000-32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68"/>
  <sheetViews>
    <sheetView topLeftCell="A19"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99" t="s">
        <v>80</v>
      </c>
      <c r="E2" s="100"/>
      <c r="F2" s="64" t="s">
        <v>37</v>
      </c>
      <c r="H2" t="s">
        <v>36</v>
      </c>
    </row>
    <row r="3" spans="1:8" ht="45" customHeight="1" thickBot="1" x14ac:dyDescent="0.3">
      <c r="A3" s="106" t="s">
        <v>192</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77</v>
      </c>
      <c r="G7" s="8" t="s">
        <v>45</v>
      </c>
      <c r="H7">
        <v>2</v>
      </c>
    </row>
    <row r="8" spans="1:8" ht="30" customHeight="1" thickBot="1" x14ac:dyDescent="0.3">
      <c r="A8" s="23" t="s">
        <v>49</v>
      </c>
      <c r="B8" s="22" t="str">
        <f>VLOOKUP(B7,G5:H10,2,FALSE)</f>
        <v>-</v>
      </c>
      <c r="G8" s="7" t="s">
        <v>46</v>
      </c>
      <c r="H8">
        <v>3</v>
      </c>
    </row>
    <row r="9" spans="1:8" ht="30" customHeight="1" thickBot="1" x14ac:dyDescent="0.3">
      <c r="A9" s="97" t="s">
        <v>50</v>
      </c>
      <c r="B9" s="98"/>
      <c r="G9" s="7" t="s">
        <v>47</v>
      </c>
      <c r="H9">
        <v>4</v>
      </c>
    </row>
    <row r="10" spans="1:8" ht="30" customHeight="1" thickBot="1" x14ac:dyDescent="0.3">
      <c r="A10" s="25" t="s">
        <v>51</v>
      </c>
      <c r="B10" s="63" t="s">
        <v>77</v>
      </c>
      <c r="G10" s="7" t="s">
        <v>48</v>
      </c>
      <c r="H10">
        <v>5</v>
      </c>
    </row>
    <row r="11" spans="1:8" ht="30" customHeight="1" thickBot="1" x14ac:dyDescent="0.3">
      <c r="A11" s="26" t="s">
        <v>49</v>
      </c>
      <c r="B11" s="22" t="str">
        <f>VLOOKUP(B10,G13:H15,2,FALSE)</f>
        <v>-</v>
      </c>
    </row>
    <row r="12" spans="1:8" ht="30" customHeight="1" x14ac:dyDescent="0.25">
      <c r="A12" s="97" t="s">
        <v>54</v>
      </c>
      <c r="B12" s="98"/>
      <c r="G12" s="12"/>
    </row>
    <row r="13" spans="1:8" ht="30" customHeight="1" thickBot="1" x14ac:dyDescent="0.3">
      <c r="A13" s="27" t="s">
        <v>55</v>
      </c>
      <c r="B13" s="63"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97" t="s">
        <v>59</v>
      </c>
      <c r="B15" s="98"/>
      <c r="G15" s="7" t="s">
        <v>53</v>
      </c>
      <c r="H15">
        <v>5</v>
      </c>
    </row>
    <row r="16" spans="1:8" ht="39" customHeight="1" x14ac:dyDescent="0.25">
      <c r="A16" s="28" t="s">
        <v>60</v>
      </c>
      <c r="B16" s="62" t="s">
        <v>77</v>
      </c>
    </row>
    <row r="17" spans="1:8" ht="30" customHeight="1" thickBot="1" x14ac:dyDescent="0.3">
      <c r="A17" s="15" t="s">
        <v>49</v>
      </c>
      <c r="B17" s="30" t="str">
        <f>VLOOKUP(B16,G22:H25,2,FALSE)</f>
        <v>-</v>
      </c>
      <c r="G17" s="7" t="s">
        <v>77</v>
      </c>
      <c r="H17" t="s">
        <v>76</v>
      </c>
    </row>
    <row r="18" spans="1:8" ht="30" customHeight="1" thickBot="1" x14ac:dyDescent="0.3">
      <c r="A18" s="97" t="s">
        <v>64</v>
      </c>
      <c r="B18" s="98"/>
      <c r="G18" s="11" t="s">
        <v>56</v>
      </c>
      <c r="H18">
        <v>1</v>
      </c>
    </row>
    <row r="19" spans="1:8" ht="30" customHeight="1" thickBot="1" x14ac:dyDescent="0.3">
      <c r="A19" s="29" t="s">
        <v>78</v>
      </c>
      <c r="B19" s="62" t="s">
        <v>77</v>
      </c>
      <c r="G19" s="11" t="s">
        <v>57</v>
      </c>
      <c r="H19">
        <v>3</v>
      </c>
    </row>
    <row r="20" spans="1:8" ht="30" customHeight="1" thickBot="1" x14ac:dyDescent="0.3">
      <c r="A20" s="15" t="s">
        <v>49</v>
      </c>
      <c r="B20" s="30" t="str">
        <f>VLOOKUP(B19,G27:H29,2,FALSE)</f>
        <v>-</v>
      </c>
      <c r="G20" s="11" t="s">
        <v>58</v>
      </c>
      <c r="H20">
        <v>5</v>
      </c>
    </row>
    <row r="21" spans="1:8" ht="30" customHeight="1" x14ac:dyDescent="0.25">
      <c r="A21" s="97" t="s">
        <v>67</v>
      </c>
      <c r="B21" s="98"/>
    </row>
    <row r="22" spans="1:8" ht="30" customHeight="1" thickBot="1" x14ac:dyDescent="0.3">
      <c r="A22" s="29" t="s">
        <v>68</v>
      </c>
      <c r="B22" s="62"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77</v>
      </c>
      <c r="G29" s="11" t="s">
        <v>66</v>
      </c>
      <c r="H29">
        <v>5</v>
      </c>
    </row>
    <row r="30" spans="1:8" ht="30" customHeight="1" thickBot="1" x14ac:dyDescent="0.3">
      <c r="A30" s="15" t="s">
        <v>49</v>
      </c>
      <c r="B30" s="30" t="str">
        <f>VLOOKUP(B29,G38:H43,2,FALSE)</f>
        <v>-</v>
      </c>
    </row>
    <row r="31" spans="1:8" ht="30" customHeight="1" thickBot="1" x14ac:dyDescent="0.3">
      <c r="A31" s="97" t="s">
        <v>87</v>
      </c>
      <c r="B31" s="98"/>
      <c r="G31" s="7" t="s">
        <v>77</v>
      </c>
      <c r="H31" t="s">
        <v>76</v>
      </c>
    </row>
    <row r="32" spans="1:8" ht="42" customHeight="1" thickBot="1" x14ac:dyDescent="0.3">
      <c r="A32" s="29" t="s">
        <v>88</v>
      </c>
      <c r="B32" s="62"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97" t="s">
        <v>89</v>
      </c>
      <c r="B34" s="98"/>
      <c r="G34" s="11" t="s">
        <v>71</v>
      </c>
      <c r="H34">
        <v>3</v>
      </c>
    </row>
    <row r="35" spans="1:8" ht="30" customHeight="1" thickBot="1" x14ac:dyDescent="0.3">
      <c r="A35" s="29" t="s">
        <v>90</v>
      </c>
      <c r="B35" s="62" t="s">
        <v>77</v>
      </c>
      <c r="G35" s="11" t="s">
        <v>72</v>
      </c>
      <c r="H35">
        <v>4</v>
      </c>
    </row>
    <row r="36" spans="1:8" ht="30" customHeight="1" thickBot="1" x14ac:dyDescent="0.3">
      <c r="A36" s="15" t="s">
        <v>49</v>
      </c>
      <c r="B36" s="30" t="str">
        <f>VLOOKUP(B35,G48:H54,2,FALSE)</f>
        <v>-</v>
      </c>
      <c r="G36" s="11" t="s">
        <v>73</v>
      </c>
      <c r="H36">
        <v>5</v>
      </c>
    </row>
    <row r="37" spans="1:8" ht="30" customHeight="1" x14ac:dyDescent="0.25">
      <c r="A37" s="97" t="s">
        <v>97</v>
      </c>
      <c r="B37" s="98"/>
    </row>
    <row r="38" spans="1:8" ht="30" customHeight="1" thickBot="1" x14ac:dyDescent="0.3">
      <c r="A38" s="29" t="s">
        <v>98</v>
      </c>
      <c r="B38" s="62"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4" t="s">
        <v>119</v>
      </c>
      <c r="B46" s="112"/>
    </row>
    <row r="47" spans="1:8" ht="30" customHeight="1" thickBot="1" x14ac:dyDescent="0.3">
      <c r="A47" s="110"/>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3300-000000000000}">
      <formula1>$G$13:$G$15</formula1>
    </dataValidation>
    <dataValidation type="list" allowBlank="1" showInputMessage="1" showErrorMessage="1" promptTitle="Criterio" prompt="Selezionare una delle possibili opzioni dal menu a tendina" sqref="B13" xr:uid="{00000000-0002-0000-3300-000001000000}">
      <formula1>$G$17:$G$20</formula1>
    </dataValidation>
    <dataValidation type="list" allowBlank="1" showInputMessage="1" showErrorMessage="1" promptTitle="Criterio" prompt="Selezionare una delle possibili opzioni dal menu a tendina" sqref="B7" xr:uid="{00000000-0002-0000-3300-000002000000}">
      <formula1>$G$5:$G$10</formula1>
    </dataValidation>
    <dataValidation type="list" allowBlank="1" showInputMessage="1" showErrorMessage="1" promptTitle="Criterio" prompt="Selezionare una delle possibili opzioni dal menu a tendina" sqref="B16" xr:uid="{00000000-0002-0000-3300-000003000000}">
      <formula1>$G$22:$G$25</formula1>
    </dataValidation>
    <dataValidation type="list" allowBlank="1" showInputMessage="1" showErrorMessage="1" promptTitle="Criterio" prompt="Selezionare una delle possibili opzioni dal menu a tendina" sqref="B19" xr:uid="{00000000-0002-0000-3300-000004000000}">
      <formula1>$G$27:$G$29</formula1>
    </dataValidation>
    <dataValidation type="list" allowBlank="1" showInputMessage="1" showErrorMessage="1" promptTitle="Criterio" prompt="Selezionare una delle possibili opzioni dal menu a tendina" sqref="B22" xr:uid="{00000000-0002-0000-3300-000005000000}">
      <formula1>$G$31:$G$36</formula1>
    </dataValidation>
    <dataValidation type="list" allowBlank="1" showInputMessage="1" showErrorMessage="1" promptTitle="Seleziona" prompt="Selezionare una delle possibili opzioni dal menu a tendina" sqref="F2" xr:uid="{00000000-0002-0000-3300-000006000000}">
      <formula1>$H$2:$H$3</formula1>
    </dataValidation>
    <dataValidation type="list" allowBlank="1" showInputMessage="1" showErrorMessage="1" promptTitle="Impatto" prompt="Selezionare una delle possibili opzioni dal menu a tendina" sqref="B29" xr:uid="{00000000-0002-0000-3300-000007000000}">
      <formula1>$G$38:$G$43</formula1>
    </dataValidation>
    <dataValidation type="list" allowBlank="1" showInputMessage="1" showErrorMessage="1" promptTitle="Impatto" prompt="Selezionare una delle possibili opzioni dal menu a tendina" sqref="B32" xr:uid="{00000000-0002-0000-3300-000008000000}">
      <formula1>$G$27:$G$29</formula1>
    </dataValidation>
    <dataValidation type="list" allowBlank="1" showInputMessage="1" showErrorMessage="1" promptTitle="Impatto" prompt="Selezionare una delle possibili opzioni dal menu a tendina" sqref="B35" xr:uid="{00000000-0002-0000-3300-000009000000}">
      <formula1>$G$48:$G$54</formula1>
    </dataValidation>
    <dataValidation type="list" allowBlank="1" showInputMessage="1" showErrorMessage="1" promptTitle="Impatto" prompt="Selezionare una delle possibili opzioni dal menu a tendina" sqref="B38" xr:uid="{00000000-0002-0000-3300-00000A000000}">
      <formula1>$G$56:$G$61</formula1>
    </dataValidation>
  </dataValidations>
  <hyperlinks>
    <hyperlink ref="D4:F4" location="'Indice Schede'!A1" display="Torna all'indice" xr:uid="{00000000-0004-0000-33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68"/>
  <sheetViews>
    <sheetView topLeftCell="A31"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99" t="s">
        <v>80</v>
      </c>
      <c r="E2" s="100"/>
      <c r="F2" s="64" t="s">
        <v>37</v>
      </c>
      <c r="H2" t="s">
        <v>36</v>
      </c>
    </row>
    <row r="3" spans="1:8" ht="45" customHeight="1" thickBot="1" x14ac:dyDescent="0.3">
      <c r="A3" s="106" t="s">
        <v>192</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77</v>
      </c>
      <c r="G7" s="8" t="s">
        <v>45</v>
      </c>
      <c r="H7">
        <v>2</v>
      </c>
    </row>
    <row r="8" spans="1:8" ht="30" customHeight="1" thickBot="1" x14ac:dyDescent="0.3">
      <c r="A8" s="23" t="s">
        <v>49</v>
      </c>
      <c r="B8" s="22" t="str">
        <f>VLOOKUP(B7,G5:H10,2,FALSE)</f>
        <v>-</v>
      </c>
      <c r="G8" s="7" t="s">
        <v>46</v>
      </c>
      <c r="H8">
        <v>3</v>
      </c>
    </row>
    <row r="9" spans="1:8" ht="30" customHeight="1" thickBot="1" x14ac:dyDescent="0.3">
      <c r="A9" s="97" t="s">
        <v>50</v>
      </c>
      <c r="B9" s="98"/>
      <c r="G9" s="7" t="s">
        <v>47</v>
      </c>
      <c r="H9">
        <v>4</v>
      </c>
    </row>
    <row r="10" spans="1:8" ht="30" customHeight="1" thickBot="1" x14ac:dyDescent="0.3">
      <c r="A10" s="25" t="s">
        <v>51</v>
      </c>
      <c r="B10" s="63" t="s">
        <v>77</v>
      </c>
      <c r="G10" s="7" t="s">
        <v>48</v>
      </c>
      <c r="H10">
        <v>5</v>
      </c>
    </row>
    <row r="11" spans="1:8" ht="30" customHeight="1" thickBot="1" x14ac:dyDescent="0.3">
      <c r="A11" s="26" t="s">
        <v>49</v>
      </c>
      <c r="B11" s="22" t="str">
        <f>VLOOKUP(B10,G13:H15,2,FALSE)</f>
        <v>-</v>
      </c>
    </row>
    <row r="12" spans="1:8" ht="30" customHeight="1" x14ac:dyDescent="0.25">
      <c r="A12" s="97" t="s">
        <v>54</v>
      </c>
      <c r="B12" s="98"/>
      <c r="G12" s="12"/>
    </row>
    <row r="13" spans="1:8" ht="30" customHeight="1" thickBot="1" x14ac:dyDescent="0.3">
      <c r="A13" s="27" t="s">
        <v>55</v>
      </c>
      <c r="B13" s="63"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97" t="s">
        <v>59</v>
      </c>
      <c r="B15" s="98"/>
      <c r="G15" s="7" t="s">
        <v>53</v>
      </c>
      <c r="H15">
        <v>5</v>
      </c>
    </row>
    <row r="16" spans="1:8" ht="39" customHeight="1" x14ac:dyDescent="0.25">
      <c r="A16" s="28" t="s">
        <v>60</v>
      </c>
      <c r="B16" s="62" t="s">
        <v>77</v>
      </c>
    </row>
    <row r="17" spans="1:8" ht="30" customHeight="1" thickBot="1" x14ac:dyDescent="0.3">
      <c r="A17" s="15" t="s">
        <v>49</v>
      </c>
      <c r="B17" s="30" t="str">
        <f>VLOOKUP(B16,G22:H25,2,FALSE)</f>
        <v>-</v>
      </c>
      <c r="G17" s="7" t="s">
        <v>77</v>
      </c>
      <c r="H17" t="s">
        <v>76</v>
      </c>
    </row>
    <row r="18" spans="1:8" ht="30" customHeight="1" thickBot="1" x14ac:dyDescent="0.3">
      <c r="A18" s="97" t="s">
        <v>64</v>
      </c>
      <c r="B18" s="98"/>
      <c r="G18" s="11" t="s">
        <v>56</v>
      </c>
      <c r="H18">
        <v>1</v>
      </c>
    </row>
    <row r="19" spans="1:8" ht="30" customHeight="1" thickBot="1" x14ac:dyDescent="0.3">
      <c r="A19" s="29" t="s">
        <v>78</v>
      </c>
      <c r="B19" s="62" t="s">
        <v>77</v>
      </c>
      <c r="G19" s="11" t="s">
        <v>57</v>
      </c>
      <c r="H19">
        <v>3</v>
      </c>
    </row>
    <row r="20" spans="1:8" ht="30" customHeight="1" thickBot="1" x14ac:dyDescent="0.3">
      <c r="A20" s="15" t="s">
        <v>49</v>
      </c>
      <c r="B20" s="30" t="str">
        <f>VLOOKUP(B19,G27:H29,2,FALSE)</f>
        <v>-</v>
      </c>
      <c r="G20" s="11" t="s">
        <v>58</v>
      </c>
      <c r="H20">
        <v>5</v>
      </c>
    </row>
    <row r="21" spans="1:8" ht="30" customHeight="1" x14ac:dyDescent="0.25">
      <c r="A21" s="97" t="s">
        <v>67</v>
      </c>
      <c r="B21" s="98"/>
    </row>
    <row r="22" spans="1:8" ht="30" customHeight="1" thickBot="1" x14ac:dyDescent="0.3">
      <c r="A22" s="29" t="s">
        <v>68</v>
      </c>
      <c r="B22" s="62"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77</v>
      </c>
      <c r="G29" s="11" t="s">
        <v>66</v>
      </c>
      <c r="H29">
        <v>5</v>
      </c>
    </row>
    <row r="30" spans="1:8" ht="30" customHeight="1" thickBot="1" x14ac:dyDescent="0.3">
      <c r="A30" s="15" t="s">
        <v>49</v>
      </c>
      <c r="B30" s="30" t="str">
        <f>VLOOKUP(B29,G38:H43,2,FALSE)</f>
        <v>-</v>
      </c>
    </row>
    <row r="31" spans="1:8" ht="30" customHeight="1" thickBot="1" x14ac:dyDescent="0.3">
      <c r="A31" s="97" t="s">
        <v>87</v>
      </c>
      <c r="B31" s="98"/>
      <c r="G31" s="7" t="s">
        <v>77</v>
      </c>
      <c r="H31" t="s">
        <v>76</v>
      </c>
    </row>
    <row r="32" spans="1:8" ht="42" customHeight="1" thickBot="1" x14ac:dyDescent="0.3">
      <c r="A32" s="29" t="s">
        <v>88</v>
      </c>
      <c r="B32" s="62"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97" t="s">
        <v>89</v>
      </c>
      <c r="B34" s="98"/>
      <c r="G34" s="11" t="s">
        <v>71</v>
      </c>
      <c r="H34">
        <v>3</v>
      </c>
    </row>
    <row r="35" spans="1:8" ht="30" customHeight="1" thickBot="1" x14ac:dyDescent="0.3">
      <c r="A35" s="29" t="s">
        <v>90</v>
      </c>
      <c r="B35" s="62" t="s">
        <v>77</v>
      </c>
      <c r="G35" s="11" t="s">
        <v>72</v>
      </c>
      <c r="H35">
        <v>4</v>
      </c>
    </row>
    <row r="36" spans="1:8" ht="30" customHeight="1" thickBot="1" x14ac:dyDescent="0.3">
      <c r="A36" s="15" t="s">
        <v>49</v>
      </c>
      <c r="B36" s="30" t="str">
        <f>VLOOKUP(B35,G48:H54,2,FALSE)</f>
        <v>-</v>
      </c>
      <c r="G36" s="11" t="s">
        <v>73</v>
      </c>
      <c r="H36">
        <v>5</v>
      </c>
    </row>
    <row r="37" spans="1:8" ht="30" customHeight="1" x14ac:dyDescent="0.25">
      <c r="A37" s="97" t="s">
        <v>97</v>
      </c>
      <c r="B37" s="98"/>
    </row>
    <row r="38" spans="1:8" ht="30" customHeight="1" thickBot="1" x14ac:dyDescent="0.3">
      <c r="A38" s="29" t="s">
        <v>98</v>
      </c>
      <c r="B38" s="62"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4" t="s">
        <v>119</v>
      </c>
      <c r="B46" s="112"/>
    </row>
    <row r="47" spans="1:8" ht="30" customHeight="1" thickBot="1" x14ac:dyDescent="0.3">
      <c r="A47" s="110"/>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3400-000000000000}">
      <formula1>$G$56:$G$61</formula1>
    </dataValidation>
    <dataValidation type="list" allowBlank="1" showInputMessage="1" showErrorMessage="1" promptTitle="Impatto" prompt="Selezionare una delle possibili opzioni dal menu a tendina" sqref="B35" xr:uid="{00000000-0002-0000-3400-000001000000}">
      <formula1>$G$48:$G$54</formula1>
    </dataValidation>
    <dataValidation type="list" allowBlank="1" showInputMessage="1" showErrorMessage="1" promptTitle="Impatto" prompt="Selezionare una delle possibili opzioni dal menu a tendina" sqref="B32" xr:uid="{00000000-0002-0000-3400-000002000000}">
      <formula1>$G$27:$G$29</formula1>
    </dataValidation>
    <dataValidation type="list" allowBlank="1" showInputMessage="1" showErrorMessage="1" promptTitle="Impatto" prompt="Selezionare una delle possibili opzioni dal menu a tendina" sqref="B29" xr:uid="{00000000-0002-0000-3400-000003000000}">
      <formula1>$G$38:$G$43</formula1>
    </dataValidation>
    <dataValidation type="list" allowBlank="1" showInputMessage="1" showErrorMessage="1" promptTitle="Seleziona" prompt="Selezionare una delle possibili opzioni dal menu a tendina" sqref="F2" xr:uid="{00000000-0002-0000-3400-000004000000}">
      <formula1>$H$2:$H$3</formula1>
    </dataValidation>
    <dataValidation type="list" allowBlank="1" showInputMessage="1" showErrorMessage="1" promptTitle="Criterio" prompt="Selezionare una delle possibili opzioni dal menu a tendina" sqref="B22" xr:uid="{00000000-0002-0000-3400-000005000000}">
      <formula1>$G$31:$G$36</formula1>
    </dataValidation>
    <dataValidation type="list" allowBlank="1" showInputMessage="1" showErrorMessage="1" promptTitle="Criterio" prompt="Selezionare una delle possibili opzioni dal menu a tendina" sqref="B19" xr:uid="{00000000-0002-0000-3400-000006000000}">
      <formula1>$G$27:$G$29</formula1>
    </dataValidation>
    <dataValidation type="list" allowBlank="1" showInputMessage="1" showErrorMessage="1" promptTitle="Criterio" prompt="Selezionare una delle possibili opzioni dal menu a tendina" sqref="B16" xr:uid="{00000000-0002-0000-3400-000007000000}">
      <formula1>$G$22:$G$25</formula1>
    </dataValidation>
    <dataValidation type="list" allowBlank="1" showInputMessage="1" showErrorMessage="1" promptTitle="Criterio" prompt="Selezionare una delle possibili opzioni dal menu a tendina" sqref="B7" xr:uid="{00000000-0002-0000-3400-000008000000}">
      <formula1>$G$5:$G$10</formula1>
    </dataValidation>
    <dataValidation type="list" allowBlank="1" showInputMessage="1" showErrorMessage="1" promptTitle="Criterio" prompt="Selezionare una delle possibili opzioni dal menu a tendina" sqref="B13" xr:uid="{00000000-0002-0000-3400-000009000000}">
      <formula1>$G$17:$G$20</formula1>
    </dataValidation>
    <dataValidation type="list" allowBlank="1" showInputMessage="1" showErrorMessage="1" promptTitle="Criterio" prompt="Selezionare una delle possibili opzioni dal menu a tendina" sqref="B10" xr:uid="{00000000-0002-0000-3400-00000A000000}">
      <formula1>$G$13:$G$15</formula1>
    </dataValidation>
  </dataValidations>
  <hyperlinks>
    <hyperlink ref="D4:F4" location="'Indice Schede'!A1" display="Torna all'indice" xr:uid="{00000000-0004-0000-34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H68"/>
  <sheetViews>
    <sheetView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99" t="s">
        <v>80</v>
      </c>
      <c r="E2" s="100"/>
      <c r="F2" s="64" t="s">
        <v>37</v>
      </c>
      <c r="H2" t="s">
        <v>36</v>
      </c>
    </row>
    <row r="3" spans="1:8" ht="45" customHeight="1" thickBot="1" x14ac:dyDescent="0.3">
      <c r="A3" s="106" t="s">
        <v>192</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77</v>
      </c>
      <c r="G7" s="8" t="s">
        <v>45</v>
      </c>
      <c r="H7">
        <v>2</v>
      </c>
    </row>
    <row r="8" spans="1:8" ht="30" customHeight="1" thickBot="1" x14ac:dyDescent="0.3">
      <c r="A8" s="23" t="s">
        <v>49</v>
      </c>
      <c r="B8" s="22" t="str">
        <f>VLOOKUP(B7,G5:H10,2,FALSE)</f>
        <v>-</v>
      </c>
      <c r="G8" s="7" t="s">
        <v>46</v>
      </c>
      <c r="H8">
        <v>3</v>
      </c>
    </row>
    <row r="9" spans="1:8" ht="30" customHeight="1" thickBot="1" x14ac:dyDescent="0.3">
      <c r="A9" s="97" t="s">
        <v>50</v>
      </c>
      <c r="B9" s="98"/>
      <c r="G9" s="7" t="s">
        <v>47</v>
      </c>
      <c r="H9">
        <v>4</v>
      </c>
    </row>
    <row r="10" spans="1:8" ht="30" customHeight="1" thickBot="1" x14ac:dyDescent="0.3">
      <c r="A10" s="25" t="s">
        <v>51</v>
      </c>
      <c r="B10" s="63" t="s">
        <v>77</v>
      </c>
      <c r="G10" s="7" t="s">
        <v>48</v>
      </c>
      <c r="H10">
        <v>5</v>
      </c>
    </row>
    <row r="11" spans="1:8" ht="30" customHeight="1" thickBot="1" x14ac:dyDescent="0.3">
      <c r="A11" s="26" t="s">
        <v>49</v>
      </c>
      <c r="B11" s="22" t="str">
        <f>VLOOKUP(B10,G13:H15,2,FALSE)</f>
        <v>-</v>
      </c>
    </row>
    <row r="12" spans="1:8" ht="30" customHeight="1" x14ac:dyDescent="0.25">
      <c r="A12" s="97" t="s">
        <v>54</v>
      </c>
      <c r="B12" s="98"/>
      <c r="G12" s="12"/>
    </row>
    <row r="13" spans="1:8" ht="30" customHeight="1" thickBot="1" x14ac:dyDescent="0.3">
      <c r="A13" s="27" t="s">
        <v>55</v>
      </c>
      <c r="B13" s="63"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97" t="s">
        <v>59</v>
      </c>
      <c r="B15" s="98"/>
      <c r="G15" s="7" t="s">
        <v>53</v>
      </c>
      <c r="H15">
        <v>5</v>
      </c>
    </row>
    <row r="16" spans="1:8" ht="39" customHeight="1" x14ac:dyDescent="0.25">
      <c r="A16" s="28" t="s">
        <v>60</v>
      </c>
      <c r="B16" s="62" t="s">
        <v>77</v>
      </c>
    </row>
    <row r="17" spans="1:8" ht="30" customHeight="1" thickBot="1" x14ac:dyDescent="0.3">
      <c r="A17" s="15" t="s">
        <v>49</v>
      </c>
      <c r="B17" s="30" t="str">
        <f>VLOOKUP(B16,G22:H25,2,FALSE)</f>
        <v>-</v>
      </c>
      <c r="G17" s="7" t="s">
        <v>77</v>
      </c>
      <c r="H17" t="s">
        <v>76</v>
      </c>
    </row>
    <row r="18" spans="1:8" ht="30" customHeight="1" thickBot="1" x14ac:dyDescent="0.3">
      <c r="A18" s="97" t="s">
        <v>64</v>
      </c>
      <c r="B18" s="98"/>
      <c r="G18" s="11" t="s">
        <v>56</v>
      </c>
      <c r="H18">
        <v>1</v>
      </c>
    </row>
    <row r="19" spans="1:8" ht="30" customHeight="1" thickBot="1" x14ac:dyDescent="0.3">
      <c r="A19" s="29" t="s">
        <v>78</v>
      </c>
      <c r="B19" s="62" t="s">
        <v>77</v>
      </c>
      <c r="G19" s="11" t="s">
        <v>57</v>
      </c>
      <c r="H19">
        <v>3</v>
      </c>
    </row>
    <row r="20" spans="1:8" ht="30" customHeight="1" thickBot="1" x14ac:dyDescent="0.3">
      <c r="A20" s="15" t="s">
        <v>49</v>
      </c>
      <c r="B20" s="30" t="str">
        <f>VLOOKUP(B19,G27:H29,2,FALSE)</f>
        <v>-</v>
      </c>
      <c r="G20" s="11" t="s">
        <v>58</v>
      </c>
      <c r="H20">
        <v>5</v>
      </c>
    </row>
    <row r="21" spans="1:8" ht="30" customHeight="1" x14ac:dyDescent="0.25">
      <c r="A21" s="97" t="s">
        <v>67</v>
      </c>
      <c r="B21" s="98"/>
    </row>
    <row r="22" spans="1:8" ht="30" customHeight="1" thickBot="1" x14ac:dyDescent="0.3">
      <c r="A22" s="29" t="s">
        <v>68</v>
      </c>
      <c r="B22" s="62"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77</v>
      </c>
      <c r="G29" s="11" t="s">
        <v>66</v>
      </c>
      <c r="H29">
        <v>5</v>
      </c>
    </row>
    <row r="30" spans="1:8" ht="30" customHeight="1" thickBot="1" x14ac:dyDescent="0.3">
      <c r="A30" s="15" t="s">
        <v>49</v>
      </c>
      <c r="B30" s="30" t="str">
        <f>VLOOKUP(B29,G38:H43,2,FALSE)</f>
        <v>-</v>
      </c>
    </row>
    <row r="31" spans="1:8" ht="30" customHeight="1" thickBot="1" x14ac:dyDescent="0.3">
      <c r="A31" s="97" t="s">
        <v>87</v>
      </c>
      <c r="B31" s="98"/>
      <c r="G31" s="7" t="s">
        <v>77</v>
      </c>
      <c r="H31" t="s">
        <v>76</v>
      </c>
    </row>
    <row r="32" spans="1:8" ht="42" customHeight="1" thickBot="1" x14ac:dyDescent="0.3">
      <c r="A32" s="29" t="s">
        <v>88</v>
      </c>
      <c r="B32" s="62"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97" t="s">
        <v>89</v>
      </c>
      <c r="B34" s="98"/>
      <c r="G34" s="11" t="s">
        <v>71</v>
      </c>
      <c r="H34">
        <v>3</v>
      </c>
    </row>
    <row r="35" spans="1:8" ht="30" customHeight="1" thickBot="1" x14ac:dyDescent="0.3">
      <c r="A35" s="29" t="s">
        <v>90</v>
      </c>
      <c r="B35" s="62" t="s">
        <v>77</v>
      </c>
      <c r="G35" s="11" t="s">
        <v>72</v>
      </c>
      <c r="H35">
        <v>4</v>
      </c>
    </row>
    <row r="36" spans="1:8" ht="30" customHeight="1" thickBot="1" x14ac:dyDescent="0.3">
      <c r="A36" s="15" t="s">
        <v>49</v>
      </c>
      <c r="B36" s="30" t="str">
        <f>VLOOKUP(B35,G48:H54,2,FALSE)</f>
        <v>-</v>
      </c>
      <c r="G36" s="11" t="s">
        <v>73</v>
      </c>
      <c r="H36">
        <v>5</v>
      </c>
    </row>
    <row r="37" spans="1:8" ht="30" customHeight="1" x14ac:dyDescent="0.25">
      <c r="A37" s="97" t="s">
        <v>97</v>
      </c>
      <c r="B37" s="98"/>
    </row>
    <row r="38" spans="1:8" ht="30" customHeight="1" thickBot="1" x14ac:dyDescent="0.3">
      <c r="A38" s="29" t="s">
        <v>98</v>
      </c>
      <c r="B38" s="62"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4" t="s">
        <v>119</v>
      </c>
      <c r="B46" s="112"/>
    </row>
    <row r="47" spans="1:8" ht="30" customHeight="1" thickBot="1" x14ac:dyDescent="0.3">
      <c r="A47" s="110"/>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3500-000000000000}">
      <formula1>$G$13:$G$15</formula1>
    </dataValidation>
    <dataValidation type="list" allowBlank="1" showInputMessage="1" showErrorMessage="1" promptTitle="Criterio" prompt="Selezionare una delle possibili opzioni dal menu a tendina" sqref="B13" xr:uid="{00000000-0002-0000-3500-000001000000}">
      <formula1>$G$17:$G$20</formula1>
    </dataValidation>
    <dataValidation type="list" allowBlank="1" showInputMessage="1" showErrorMessage="1" promptTitle="Criterio" prompt="Selezionare una delle possibili opzioni dal menu a tendina" sqref="B7" xr:uid="{00000000-0002-0000-3500-000002000000}">
      <formula1>$G$5:$G$10</formula1>
    </dataValidation>
    <dataValidation type="list" allowBlank="1" showInputMessage="1" showErrorMessage="1" promptTitle="Criterio" prompt="Selezionare una delle possibili opzioni dal menu a tendina" sqref="B16" xr:uid="{00000000-0002-0000-3500-000003000000}">
      <formula1>$G$22:$G$25</formula1>
    </dataValidation>
    <dataValidation type="list" allowBlank="1" showInputMessage="1" showErrorMessage="1" promptTitle="Criterio" prompt="Selezionare una delle possibili opzioni dal menu a tendina" sqref="B19" xr:uid="{00000000-0002-0000-3500-000004000000}">
      <formula1>$G$27:$G$29</formula1>
    </dataValidation>
    <dataValidation type="list" allowBlank="1" showInputMessage="1" showErrorMessage="1" promptTitle="Criterio" prompt="Selezionare una delle possibili opzioni dal menu a tendina" sqref="B22" xr:uid="{00000000-0002-0000-3500-000005000000}">
      <formula1>$G$31:$G$36</formula1>
    </dataValidation>
    <dataValidation type="list" allowBlank="1" showInputMessage="1" showErrorMessage="1" promptTitle="Seleziona" prompt="Selezionare una delle possibili opzioni dal menu a tendina" sqref="F2" xr:uid="{00000000-0002-0000-3500-000006000000}">
      <formula1>$H$2:$H$3</formula1>
    </dataValidation>
    <dataValidation type="list" allowBlank="1" showInputMessage="1" showErrorMessage="1" promptTitle="Impatto" prompt="Selezionare una delle possibili opzioni dal menu a tendina" sqref="B29" xr:uid="{00000000-0002-0000-3500-000007000000}">
      <formula1>$G$38:$G$43</formula1>
    </dataValidation>
    <dataValidation type="list" allowBlank="1" showInputMessage="1" showErrorMessage="1" promptTitle="Impatto" prompt="Selezionare una delle possibili opzioni dal menu a tendina" sqref="B32" xr:uid="{00000000-0002-0000-3500-000008000000}">
      <formula1>$G$27:$G$29</formula1>
    </dataValidation>
    <dataValidation type="list" allowBlank="1" showInputMessage="1" showErrorMessage="1" promptTitle="Impatto" prompt="Selezionare una delle possibili opzioni dal menu a tendina" sqref="B35" xr:uid="{00000000-0002-0000-3500-000009000000}">
      <formula1>$G$48:$G$54</formula1>
    </dataValidation>
    <dataValidation type="list" allowBlank="1" showInputMessage="1" showErrorMessage="1" promptTitle="Impatto" prompt="Selezionare una delle possibili opzioni dal menu a tendina" sqref="B38" xr:uid="{00000000-0002-0000-3500-00000A000000}">
      <formula1>$G$56:$G$61</formula1>
    </dataValidation>
  </dataValidations>
  <hyperlinks>
    <hyperlink ref="D4:F4" location="'Indice Schede'!A1" display="Torna all'indice" xr:uid="{00000000-0004-0000-35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H68"/>
  <sheetViews>
    <sheetView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99" t="s">
        <v>80</v>
      </c>
      <c r="E2" s="100"/>
      <c r="F2" s="64" t="s">
        <v>37</v>
      </c>
      <c r="H2" t="s">
        <v>36</v>
      </c>
    </row>
    <row r="3" spans="1:8" ht="45" customHeight="1" thickBot="1" x14ac:dyDescent="0.3">
      <c r="A3" s="106" t="s">
        <v>192</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77</v>
      </c>
      <c r="G7" s="8" t="s">
        <v>45</v>
      </c>
      <c r="H7">
        <v>2</v>
      </c>
    </row>
    <row r="8" spans="1:8" ht="30" customHeight="1" thickBot="1" x14ac:dyDescent="0.3">
      <c r="A8" s="23" t="s">
        <v>49</v>
      </c>
      <c r="B8" s="22" t="str">
        <f>VLOOKUP(B7,G5:H10,2,FALSE)</f>
        <v>-</v>
      </c>
      <c r="G8" s="7" t="s">
        <v>46</v>
      </c>
      <c r="H8">
        <v>3</v>
      </c>
    </row>
    <row r="9" spans="1:8" ht="30" customHeight="1" thickBot="1" x14ac:dyDescent="0.3">
      <c r="A9" s="97" t="s">
        <v>50</v>
      </c>
      <c r="B9" s="98"/>
      <c r="G9" s="7" t="s">
        <v>47</v>
      </c>
      <c r="H9">
        <v>4</v>
      </c>
    </row>
    <row r="10" spans="1:8" ht="30" customHeight="1" thickBot="1" x14ac:dyDescent="0.3">
      <c r="A10" s="25" t="s">
        <v>51</v>
      </c>
      <c r="B10" s="63" t="s">
        <v>77</v>
      </c>
      <c r="G10" s="7" t="s">
        <v>48</v>
      </c>
      <c r="H10">
        <v>5</v>
      </c>
    </row>
    <row r="11" spans="1:8" ht="30" customHeight="1" thickBot="1" x14ac:dyDescent="0.3">
      <c r="A11" s="26" t="s">
        <v>49</v>
      </c>
      <c r="B11" s="22" t="str">
        <f>VLOOKUP(B10,G13:H15,2,FALSE)</f>
        <v>-</v>
      </c>
    </row>
    <row r="12" spans="1:8" ht="30" customHeight="1" x14ac:dyDescent="0.25">
      <c r="A12" s="97" t="s">
        <v>54</v>
      </c>
      <c r="B12" s="98"/>
      <c r="G12" s="12"/>
    </row>
    <row r="13" spans="1:8" ht="30" customHeight="1" thickBot="1" x14ac:dyDescent="0.3">
      <c r="A13" s="27" t="s">
        <v>55</v>
      </c>
      <c r="B13" s="63"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97" t="s">
        <v>59</v>
      </c>
      <c r="B15" s="98"/>
      <c r="G15" s="7" t="s">
        <v>53</v>
      </c>
      <c r="H15">
        <v>5</v>
      </c>
    </row>
    <row r="16" spans="1:8" ht="39" customHeight="1" x14ac:dyDescent="0.25">
      <c r="A16" s="28" t="s">
        <v>60</v>
      </c>
      <c r="B16" s="62" t="s">
        <v>77</v>
      </c>
    </row>
    <row r="17" spans="1:8" ht="30" customHeight="1" thickBot="1" x14ac:dyDescent="0.3">
      <c r="A17" s="15" t="s">
        <v>49</v>
      </c>
      <c r="B17" s="30" t="str">
        <f>VLOOKUP(B16,G22:H25,2,FALSE)</f>
        <v>-</v>
      </c>
      <c r="G17" s="7" t="s">
        <v>77</v>
      </c>
      <c r="H17" t="s">
        <v>76</v>
      </c>
    </row>
    <row r="18" spans="1:8" ht="30" customHeight="1" thickBot="1" x14ac:dyDescent="0.3">
      <c r="A18" s="97" t="s">
        <v>64</v>
      </c>
      <c r="B18" s="98"/>
      <c r="G18" s="11" t="s">
        <v>56</v>
      </c>
      <c r="H18">
        <v>1</v>
      </c>
    </row>
    <row r="19" spans="1:8" ht="30" customHeight="1" thickBot="1" x14ac:dyDescent="0.3">
      <c r="A19" s="29" t="s">
        <v>78</v>
      </c>
      <c r="B19" s="62" t="s">
        <v>77</v>
      </c>
      <c r="G19" s="11" t="s">
        <v>57</v>
      </c>
      <c r="H19">
        <v>3</v>
      </c>
    </row>
    <row r="20" spans="1:8" ht="30" customHeight="1" thickBot="1" x14ac:dyDescent="0.3">
      <c r="A20" s="15" t="s">
        <v>49</v>
      </c>
      <c r="B20" s="30" t="str">
        <f>VLOOKUP(B19,G27:H29,2,FALSE)</f>
        <v>-</v>
      </c>
      <c r="G20" s="11" t="s">
        <v>58</v>
      </c>
      <c r="H20">
        <v>5</v>
      </c>
    </row>
    <row r="21" spans="1:8" ht="30" customHeight="1" x14ac:dyDescent="0.25">
      <c r="A21" s="97" t="s">
        <v>67</v>
      </c>
      <c r="B21" s="98"/>
    </row>
    <row r="22" spans="1:8" ht="30" customHeight="1" thickBot="1" x14ac:dyDescent="0.3">
      <c r="A22" s="29" t="s">
        <v>68</v>
      </c>
      <c r="B22" s="62"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77</v>
      </c>
      <c r="G29" s="11" t="s">
        <v>66</v>
      </c>
      <c r="H29">
        <v>5</v>
      </c>
    </row>
    <row r="30" spans="1:8" ht="30" customHeight="1" thickBot="1" x14ac:dyDescent="0.3">
      <c r="A30" s="15" t="s">
        <v>49</v>
      </c>
      <c r="B30" s="30" t="str">
        <f>VLOOKUP(B29,G38:H43,2,FALSE)</f>
        <v>-</v>
      </c>
    </row>
    <row r="31" spans="1:8" ht="30" customHeight="1" thickBot="1" x14ac:dyDescent="0.3">
      <c r="A31" s="97" t="s">
        <v>87</v>
      </c>
      <c r="B31" s="98"/>
      <c r="G31" s="7" t="s">
        <v>77</v>
      </c>
      <c r="H31" t="s">
        <v>76</v>
      </c>
    </row>
    <row r="32" spans="1:8" ht="42" customHeight="1" thickBot="1" x14ac:dyDescent="0.3">
      <c r="A32" s="29" t="s">
        <v>88</v>
      </c>
      <c r="B32" s="62"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97" t="s">
        <v>89</v>
      </c>
      <c r="B34" s="98"/>
      <c r="G34" s="11" t="s">
        <v>71</v>
      </c>
      <c r="H34">
        <v>3</v>
      </c>
    </row>
    <row r="35" spans="1:8" ht="30" customHeight="1" thickBot="1" x14ac:dyDescent="0.3">
      <c r="A35" s="29" t="s">
        <v>90</v>
      </c>
      <c r="B35" s="62" t="s">
        <v>77</v>
      </c>
      <c r="G35" s="11" t="s">
        <v>72</v>
      </c>
      <c r="H35">
        <v>4</v>
      </c>
    </row>
    <row r="36" spans="1:8" ht="30" customHeight="1" thickBot="1" x14ac:dyDescent="0.3">
      <c r="A36" s="15" t="s">
        <v>49</v>
      </c>
      <c r="B36" s="30" t="str">
        <f>VLOOKUP(B35,G48:H54,2,FALSE)</f>
        <v>-</v>
      </c>
      <c r="G36" s="11" t="s">
        <v>73</v>
      </c>
      <c r="H36">
        <v>5</v>
      </c>
    </row>
    <row r="37" spans="1:8" ht="30" customHeight="1" x14ac:dyDescent="0.25">
      <c r="A37" s="97" t="s">
        <v>97</v>
      </c>
      <c r="B37" s="98"/>
    </row>
    <row r="38" spans="1:8" ht="30" customHeight="1" thickBot="1" x14ac:dyDescent="0.3">
      <c r="A38" s="29" t="s">
        <v>98</v>
      </c>
      <c r="B38" s="62"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4" t="s">
        <v>119</v>
      </c>
      <c r="B46" s="112"/>
    </row>
    <row r="47" spans="1:8" ht="30" customHeight="1" thickBot="1" x14ac:dyDescent="0.3">
      <c r="A47" s="110"/>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3600-000000000000}">
      <formula1>$G$56:$G$61</formula1>
    </dataValidation>
    <dataValidation type="list" allowBlank="1" showInputMessage="1" showErrorMessage="1" promptTitle="Impatto" prompt="Selezionare una delle possibili opzioni dal menu a tendina" sqref="B35" xr:uid="{00000000-0002-0000-3600-000001000000}">
      <formula1>$G$48:$G$54</formula1>
    </dataValidation>
    <dataValidation type="list" allowBlank="1" showInputMessage="1" showErrorMessage="1" promptTitle="Impatto" prompt="Selezionare una delle possibili opzioni dal menu a tendina" sqref="B32" xr:uid="{00000000-0002-0000-3600-000002000000}">
      <formula1>$G$27:$G$29</formula1>
    </dataValidation>
    <dataValidation type="list" allowBlank="1" showInputMessage="1" showErrorMessage="1" promptTitle="Impatto" prompt="Selezionare una delle possibili opzioni dal menu a tendina" sqref="B29" xr:uid="{00000000-0002-0000-3600-000003000000}">
      <formula1>$G$38:$G$43</formula1>
    </dataValidation>
    <dataValidation type="list" allowBlank="1" showInputMessage="1" showErrorMessage="1" promptTitle="Seleziona" prompt="Selezionare una delle possibili opzioni dal menu a tendina" sqref="F2" xr:uid="{00000000-0002-0000-3600-000004000000}">
      <formula1>$H$2:$H$3</formula1>
    </dataValidation>
    <dataValidation type="list" allowBlank="1" showInputMessage="1" showErrorMessage="1" promptTitle="Criterio" prompt="Selezionare una delle possibili opzioni dal menu a tendina" sqref="B22" xr:uid="{00000000-0002-0000-3600-000005000000}">
      <formula1>$G$31:$G$36</formula1>
    </dataValidation>
    <dataValidation type="list" allowBlank="1" showInputMessage="1" showErrorMessage="1" promptTitle="Criterio" prompt="Selezionare una delle possibili opzioni dal menu a tendina" sqref="B19" xr:uid="{00000000-0002-0000-3600-000006000000}">
      <formula1>$G$27:$G$29</formula1>
    </dataValidation>
    <dataValidation type="list" allowBlank="1" showInputMessage="1" showErrorMessage="1" promptTitle="Criterio" prompt="Selezionare una delle possibili opzioni dal menu a tendina" sqref="B16" xr:uid="{00000000-0002-0000-3600-000007000000}">
      <formula1>$G$22:$G$25</formula1>
    </dataValidation>
    <dataValidation type="list" allowBlank="1" showInputMessage="1" showErrorMessage="1" promptTitle="Criterio" prompt="Selezionare una delle possibili opzioni dal menu a tendina" sqref="B7" xr:uid="{00000000-0002-0000-3600-000008000000}">
      <formula1>$G$5:$G$10</formula1>
    </dataValidation>
    <dataValidation type="list" allowBlank="1" showInputMessage="1" showErrorMessage="1" promptTitle="Criterio" prompt="Selezionare una delle possibili opzioni dal menu a tendina" sqref="B13" xr:uid="{00000000-0002-0000-3600-000009000000}">
      <formula1>$G$17:$G$20</formula1>
    </dataValidation>
    <dataValidation type="list" allowBlank="1" showInputMessage="1" showErrorMessage="1" promptTitle="Criterio" prompt="Selezionare una delle possibili opzioni dal menu a tendina" sqref="B10" xr:uid="{00000000-0002-0000-3600-00000A000000}">
      <formula1>$G$13:$G$15</formula1>
    </dataValidation>
  </dataValidations>
  <hyperlinks>
    <hyperlink ref="D4:F4" location="'Indice Schede'!A1" display="Torna all'indice" xr:uid="{00000000-0004-0000-36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99" t="s">
        <v>80</v>
      </c>
      <c r="E2" s="100"/>
      <c r="F2" s="64" t="s">
        <v>37</v>
      </c>
      <c r="H2" t="s">
        <v>36</v>
      </c>
    </row>
    <row r="3" spans="1:8" ht="45" customHeight="1" thickBot="1" x14ac:dyDescent="0.3">
      <c r="A3" s="106" t="s">
        <v>192</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77</v>
      </c>
      <c r="G7" s="8" t="s">
        <v>45</v>
      </c>
      <c r="H7">
        <v>2</v>
      </c>
    </row>
    <row r="8" spans="1:8" ht="30" customHeight="1" thickBot="1" x14ac:dyDescent="0.3">
      <c r="A8" s="23" t="s">
        <v>49</v>
      </c>
      <c r="B8" s="22" t="str">
        <f>VLOOKUP(B7,G5:H10,2,FALSE)</f>
        <v>-</v>
      </c>
      <c r="G8" s="7" t="s">
        <v>46</v>
      </c>
      <c r="H8">
        <v>3</v>
      </c>
    </row>
    <row r="9" spans="1:8" ht="30" customHeight="1" thickBot="1" x14ac:dyDescent="0.3">
      <c r="A9" s="97" t="s">
        <v>50</v>
      </c>
      <c r="B9" s="98"/>
      <c r="G9" s="7" t="s">
        <v>47</v>
      </c>
      <c r="H9">
        <v>4</v>
      </c>
    </row>
    <row r="10" spans="1:8" ht="30" customHeight="1" thickBot="1" x14ac:dyDescent="0.3">
      <c r="A10" s="25" t="s">
        <v>51</v>
      </c>
      <c r="B10" s="63" t="s">
        <v>77</v>
      </c>
      <c r="G10" s="7" t="s">
        <v>48</v>
      </c>
      <c r="H10">
        <v>5</v>
      </c>
    </row>
    <row r="11" spans="1:8" ht="30" customHeight="1" thickBot="1" x14ac:dyDescent="0.3">
      <c r="A11" s="26" t="s">
        <v>49</v>
      </c>
      <c r="B11" s="22" t="str">
        <f>VLOOKUP(B10,G13:H15,2,FALSE)</f>
        <v>-</v>
      </c>
    </row>
    <row r="12" spans="1:8" ht="30" customHeight="1" x14ac:dyDescent="0.25">
      <c r="A12" s="97" t="s">
        <v>54</v>
      </c>
      <c r="B12" s="98"/>
      <c r="G12" s="12"/>
    </row>
    <row r="13" spans="1:8" ht="30" customHeight="1" thickBot="1" x14ac:dyDescent="0.3">
      <c r="A13" s="27" t="s">
        <v>55</v>
      </c>
      <c r="B13" s="63"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97" t="s">
        <v>59</v>
      </c>
      <c r="B15" s="98"/>
      <c r="G15" s="7" t="s">
        <v>53</v>
      </c>
      <c r="H15">
        <v>5</v>
      </c>
    </row>
    <row r="16" spans="1:8" ht="39" customHeight="1" x14ac:dyDescent="0.25">
      <c r="A16" s="28" t="s">
        <v>60</v>
      </c>
      <c r="B16" s="62" t="s">
        <v>77</v>
      </c>
    </row>
    <row r="17" spans="1:8" ht="30" customHeight="1" thickBot="1" x14ac:dyDescent="0.3">
      <c r="A17" s="15" t="s">
        <v>49</v>
      </c>
      <c r="B17" s="30" t="str">
        <f>VLOOKUP(B16,G22:H25,2,FALSE)</f>
        <v>-</v>
      </c>
      <c r="G17" s="7" t="s">
        <v>77</v>
      </c>
      <c r="H17" t="s">
        <v>76</v>
      </c>
    </row>
    <row r="18" spans="1:8" ht="30" customHeight="1" thickBot="1" x14ac:dyDescent="0.3">
      <c r="A18" s="97" t="s">
        <v>64</v>
      </c>
      <c r="B18" s="98"/>
      <c r="G18" s="11" t="s">
        <v>56</v>
      </c>
      <c r="H18">
        <v>1</v>
      </c>
    </row>
    <row r="19" spans="1:8" ht="30" customHeight="1" thickBot="1" x14ac:dyDescent="0.3">
      <c r="A19" s="29" t="s">
        <v>78</v>
      </c>
      <c r="B19" s="62" t="s">
        <v>77</v>
      </c>
      <c r="G19" s="11" t="s">
        <v>57</v>
      </c>
      <c r="H19">
        <v>3</v>
      </c>
    </row>
    <row r="20" spans="1:8" ht="30" customHeight="1" thickBot="1" x14ac:dyDescent="0.3">
      <c r="A20" s="15" t="s">
        <v>49</v>
      </c>
      <c r="B20" s="30" t="str">
        <f>VLOOKUP(B19,G27:H29,2,FALSE)</f>
        <v>-</v>
      </c>
      <c r="G20" s="11" t="s">
        <v>58</v>
      </c>
      <c r="H20">
        <v>5</v>
      </c>
    </row>
    <row r="21" spans="1:8" ht="30" customHeight="1" x14ac:dyDescent="0.25">
      <c r="A21" s="97" t="s">
        <v>67</v>
      </c>
      <c r="B21" s="98"/>
    </row>
    <row r="22" spans="1:8" ht="30" customHeight="1" thickBot="1" x14ac:dyDescent="0.3">
      <c r="A22" s="29" t="s">
        <v>68</v>
      </c>
      <c r="B22" s="62"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77</v>
      </c>
      <c r="G29" s="11" t="s">
        <v>66</v>
      </c>
      <c r="H29">
        <v>5</v>
      </c>
    </row>
    <row r="30" spans="1:8" ht="30" customHeight="1" thickBot="1" x14ac:dyDescent="0.3">
      <c r="A30" s="15" t="s">
        <v>49</v>
      </c>
      <c r="B30" s="30" t="str">
        <f>VLOOKUP(B29,G38:H43,2,FALSE)</f>
        <v>-</v>
      </c>
    </row>
    <row r="31" spans="1:8" ht="30" customHeight="1" thickBot="1" x14ac:dyDescent="0.3">
      <c r="A31" s="97" t="s">
        <v>87</v>
      </c>
      <c r="B31" s="98"/>
      <c r="G31" s="7" t="s">
        <v>77</v>
      </c>
      <c r="H31" t="s">
        <v>76</v>
      </c>
    </row>
    <row r="32" spans="1:8" ht="42" customHeight="1" thickBot="1" x14ac:dyDescent="0.3">
      <c r="A32" s="29" t="s">
        <v>88</v>
      </c>
      <c r="B32" s="62"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97" t="s">
        <v>89</v>
      </c>
      <c r="B34" s="98"/>
      <c r="G34" s="11" t="s">
        <v>71</v>
      </c>
      <c r="H34">
        <v>3</v>
      </c>
    </row>
    <row r="35" spans="1:8" ht="30" customHeight="1" thickBot="1" x14ac:dyDescent="0.3">
      <c r="A35" s="29" t="s">
        <v>90</v>
      </c>
      <c r="B35" s="62" t="s">
        <v>77</v>
      </c>
      <c r="G35" s="11" t="s">
        <v>72</v>
      </c>
      <c r="H35">
        <v>4</v>
      </c>
    </row>
    <row r="36" spans="1:8" ht="30" customHeight="1" thickBot="1" x14ac:dyDescent="0.3">
      <c r="A36" s="15" t="s">
        <v>49</v>
      </c>
      <c r="B36" s="30" t="str">
        <f>VLOOKUP(B35,G48:H54,2,FALSE)</f>
        <v>-</v>
      </c>
      <c r="G36" s="11" t="s">
        <v>73</v>
      </c>
      <c r="H36">
        <v>5</v>
      </c>
    </row>
    <row r="37" spans="1:8" ht="30" customHeight="1" x14ac:dyDescent="0.25">
      <c r="A37" s="97" t="s">
        <v>97</v>
      </c>
      <c r="B37" s="98"/>
    </row>
    <row r="38" spans="1:8" ht="30" customHeight="1" thickBot="1" x14ac:dyDescent="0.3">
      <c r="A38" s="29" t="s">
        <v>98</v>
      </c>
      <c r="B38" s="62"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4" t="s">
        <v>119</v>
      </c>
      <c r="B46" s="112"/>
    </row>
    <row r="47" spans="1:8" ht="30" customHeight="1" thickBot="1" x14ac:dyDescent="0.3">
      <c r="A47" s="110"/>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3700-000000000000}">
      <formula1>$G$13:$G$15</formula1>
    </dataValidation>
    <dataValidation type="list" allowBlank="1" showInputMessage="1" showErrorMessage="1" promptTitle="Criterio" prompt="Selezionare una delle possibili opzioni dal menu a tendina" sqref="B13" xr:uid="{00000000-0002-0000-3700-000001000000}">
      <formula1>$G$17:$G$20</formula1>
    </dataValidation>
    <dataValidation type="list" allowBlank="1" showInputMessage="1" showErrorMessage="1" promptTitle="Criterio" prompt="Selezionare una delle possibili opzioni dal menu a tendina" sqref="B7" xr:uid="{00000000-0002-0000-3700-000002000000}">
      <formula1>$G$5:$G$10</formula1>
    </dataValidation>
    <dataValidation type="list" allowBlank="1" showInputMessage="1" showErrorMessage="1" promptTitle="Criterio" prompt="Selezionare una delle possibili opzioni dal menu a tendina" sqref="B16" xr:uid="{00000000-0002-0000-3700-000003000000}">
      <formula1>$G$22:$G$25</formula1>
    </dataValidation>
    <dataValidation type="list" allowBlank="1" showInputMessage="1" showErrorMessage="1" promptTitle="Criterio" prompt="Selezionare una delle possibili opzioni dal menu a tendina" sqref="B19" xr:uid="{00000000-0002-0000-3700-000004000000}">
      <formula1>$G$27:$G$29</formula1>
    </dataValidation>
    <dataValidation type="list" allowBlank="1" showInputMessage="1" showErrorMessage="1" promptTitle="Criterio" prompt="Selezionare una delle possibili opzioni dal menu a tendina" sqref="B22" xr:uid="{00000000-0002-0000-3700-000005000000}">
      <formula1>$G$31:$G$36</formula1>
    </dataValidation>
    <dataValidation type="list" allowBlank="1" showInputMessage="1" showErrorMessage="1" promptTitle="Seleziona" prompt="Selezionare una delle possibili opzioni dal menu a tendina" sqref="F2" xr:uid="{00000000-0002-0000-3700-000006000000}">
      <formula1>$H$2:$H$3</formula1>
    </dataValidation>
    <dataValidation type="list" allowBlank="1" showInputMessage="1" showErrorMessage="1" promptTitle="Impatto" prompt="Selezionare una delle possibili opzioni dal menu a tendina" sqref="B29" xr:uid="{00000000-0002-0000-3700-000007000000}">
      <formula1>$G$38:$G$43</formula1>
    </dataValidation>
    <dataValidation type="list" allowBlank="1" showInputMessage="1" showErrorMessage="1" promptTitle="Impatto" prompt="Selezionare una delle possibili opzioni dal menu a tendina" sqref="B32" xr:uid="{00000000-0002-0000-3700-000008000000}">
      <formula1>$G$27:$G$29</formula1>
    </dataValidation>
    <dataValidation type="list" allowBlank="1" showInputMessage="1" showErrorMessage="1" promptTitle="Impatto" prompt="Selezionare una delle possibili opzioni dal menu a tendina" sqref="B35" xr:uid="{00000000-0002-0000-3700-000009000000}">
      <formula1>$G$48:$G$54</formula1>
    </dataValidation>
    <dataValidation type="list" allowBlank="1" showInputMessage="1" showErrorMessage="1" promptTitle="Impatto" prompt="Selezionare una delle possibili opzioni dal menu a tendina" sqref="B38" xr:uid="{00000000-0002-0000-3700-00000A000000}">
      <formula1>$G$56:$G$61</formula1>
    </dataValidation>
  </dataValidations>
  <hyperlinks>
    <hyperlink ref="D4:F4" location="'Indice Schede'!A1" display="Torna all'indice" xr:uid="{00000000-0004-0000-37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8"/>
  <sheetViews>
    <sheetView topLeftCell="A40"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Schede'!B14,"non utilizzata")</f>
        <v>3</v>
      </c>
      <c r="D2" s="99" t="s">
        <v>80</v>
      </c>
      <c r="E2" s="100"/>
      <c r="F2" s="64" t="s">
        <v>36</v>
      </c>
      <c r="H2" t="s">
        <v>36</v>
      </c>
    </row>
    <row r="3" spans="1:8" ht="45" customHeight="1" thickBot="1" x14ac:dyDescent="0.3">
      <c r="A3" s="106" t="s">
        <v>3</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47</v>
      </c>
      <c r="G7" s="8" t="s">
        <v>45</v>
      </c>
      <c r="H7">
        <v>2</v>
      </c>
    </row>
    <row r="8" spans="1:8" ht="30" customHeight="1" thickBot="1" x14ac:dyDescent="0.3">
      <c r="A8" s="23" t="s">
        <v>49</v>
      </c>
      <c r="B8" s="22">
        <f>VLOOKUP(B7,G5:H10,2,FALSE)</f>
        <v>4</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63</v>
      </c>
    </row>
    <row r="17" spans="1:8" ht="30" customHeight="1" thickBot="1" x14ac:dyDescent="0.3">
      <c r="A17" s="15" t="s">
        <v>49</v>
      </c>
      <c r="B17" s="30">
        <f>VLOOKUP(B16,G22:H25,2,FALSE)</f>
        <v>5</v>
      </c>
      <c r="G17" s="7" t="s">
        <v>77</v>
      </c>
      <c r="H17" t="s">
        <v>76</v>
      </c>
    </row>
    <row r="18" spans="1:8" ht="30" customHeight="1" thickBot="1" x14ac:dyDescent="0.3">
      <c r="A18" s="97" t="s">
        <v>64</v>
      </c>
      <c r="B18" s="98"/>
      <c r="G18" s="11" t="s">
        <v>56</v>
      </c>
      <c r="H18">
        <v>1</v>
      </c>
    </row>
    <row r="19" spans="1:8" ht="30" customHeight="1" thickBot="1" x14ac:dyDescent="0.3">
      <c r="A19" s="29" t="s">
        <v>78</v>
      </c>
      <c r="B19" s="62" t="s">
        <v>66</v>
      </c>
      <c r="G19" s="11" t="s">
        <v>57</v>
      </c>
      <c r="H19">
        <v>3</v>
      </c>
    </row>
    <row r="20" spans="1:8" ht="30" customHeight="1" thickBot="1" x14ac:dyDescent="0.3">
      <c r="A20" s="15" t="s">
        <v>49</v>
      </c>
      <c r="B20" s="30">
        <f>VLOOKUP(B19,G27:H29,2,FALSE)</f>
        <v>5</v>
      </c>
      <c r="G20" s="11" t="s">
        <v>58</v>
      </c>
      <c r="H20">
        <v>5</v>
      </c>
    </row>
    <row r="21" spans="1:8" ht="30" customHeight="1" x14ac:dyDescent="0.25">
      <c r="A21" s="97" t="s">
        <v>67</v>
      </c>
      <c r="B21" s="98"/>
    </row>
    <row r="22" spans="1:8" ht="30" customHeight="1" thickBot="1" x14ac:dyDescent="0.3">
      <c r="A22" s="29" t="s">
        <v>68</v>
      </c>
      <c r="B22" s="62"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92</v>
      </c>
      <c r="G35" s="11" t="s">
        <v>72</v>
      </c>
      <c r="H35">
        <v>4</v>
      </c>
    </row>
    <row r="36" spans="1:8" ht="30" customHeight="1" thickBot="1" x14ac:dyDescent="0.3">
      <c r="A36" s="15" t="s">
        <v>49</v>
      </c>
      <c r="B36" s="30">
        <f>VLOOKUP(B35,G48:H54,2,FALSE)</f>
        <v>1</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5.25</v>
      </c>
    </row>
    <row r="45" spans="1:8" ht="30" customHeight="1" thickBot="1" x14ac:dyDescent="0.3">
      <c r="A45" s="34"/>
      <c r="B45" s="35"/>
    </row>
    <row r="46" spans="1:8" ht="30" customHeight="1" thickBot="1" x14ac:dyDescent="0.3">
      <c r="A46" s="104" t="s">
        <v>119</v>
      </c>
      <c r="B46" s="112"/>
    </row>
    <row r="47" spans="1:8" ht="81.95" customHeight="1" thickBot="1" x14ac:dyDescent="0.3">
      <c r="A47" s="110" t="s">
        <v>223</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D2:E2"/>
    <mergeCell ref="A3:B3"/>
    <mergeCell ref="A4:B4"/>
    <mergeCell ref="D4:F4"/>
    <mergeCell ref="A6:B6"/>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s>
  <dataValidations count="11">
    <dataValidation type="list" allowBlank="1" showInputMessage="1" showErrorMessage="1" promptTitle="Criterio" prompt="Selezionare una delle possibili opzioni dal menu a tendina" sqref="B10" xr:uid="{00000000-0002-0000-0500-000000000000}">
      <formula1>$G$13:$G$15</formula1>
    </dataValidation>
    <dataValidation type="list" allowBlank="1" showInputMessage="1" showErrorMessage="1" promptTitle="Criterio" prompt="Selezionare una delle possibili opzioni dal menu a tendina" sqref="B13" xr:uid="{00000000-0002-0000-0500-000001000000}">
      <formula1>$G$17:$G$20</formula1>
    </dataValidation>
    <dataValidation type="list" allowBlank="1" showInputMessage="1" showErrorMessage="1" promptTitle="Criterio" prompt="Selezionare una delle possibili opzioni dal menu a tendina" sqref="B7" xr:uid="{00000000-0002-0000-0500-000002000000}">
      <formula1>$G$5:$G$10</formula1>
    </dataValidation>
    <dataValidation type="list" allowBlank="1" showInputMessage="1" showErrorMessage="1" promptTitle="Criterio" prompt="Selezionare una delle possibili opzioni dal menu a tendina" sqref="B16" xr:uid="{00000000-0002-0000-0500-000003000000}">
      <formula1>$G$22:$G$25</formula1>
    </dataValidation>
    <dataValidation type="list" allowBlank="1" showInputMessage="1" showErrorMessage="1" promptTitle="Criterio" prompt="Selezionare una delle possibili opzioni dal menu a tendina" sqref="B19" xr:uid="{00000000-0002-0000-0500-000004000000}">
      <formula1>$G$27:$G$29</formula1>
    </dataValidation>
    <dataValidation type="list" allowBlank="1" showInputMessage="1" showErrorMessage="1" promptTitle="Criterio" prompt="Selezionare una delle possibili opzioni dal menu a tendina" sqref="B22" xr:uid="{00000000-0002-0000-0500-000005000000}">
      <formula1>$G$31:$G$36</formula1>
    </dataValidation>
    <dataValidation type="list" allowBlank="1" showInputMessage="1" showErrorMessage="1" promptTitle="Seleziona" prompt="Selezionare una delle possibili opzioni dal menu a tendina" sqref="F2" xr:uid="{00000000-0002-0000-0500-000006000000}">
      <formula1>$H$2:$H$3</formula1>
    </dataValidation>
    <dataValidation type="list" allowBlank="1" showInputMessage="1" showErrorMessage="1" promptTitle="Impatto" prompt="Selezionare una delle possibili opzioni dal menu a tendina" sqref="B29" xr:uid="{00000000-0002-0000-0500-000007000000}">
      <formula1>$G$38:$G$43</formula1>
    </dataValidation>
    <dataValidation type="list" allowBlank="1" showInputMessage="1" showErrorMessage="1" promptTitle="Impatto" prompt="Selezionare una delle possibili opzioni dal menu a tendina" sqref="B32" xr:uid="{00000000-0002-0000-0500-000008000000}">
      <formula1>$G$27:$G$29</formula1>
    </dataValidation>
    <dataValidation type="list" allowBlank="1" showInputMessage="1" showErrorMessage="1" promptTitle="Impatto" prompt="Selezionare una delle possibili opzioni dal menu a tendina" sqref="B35" xr:uid="{00000000-0002-0000-0500-000009000000}">
      <formula1>$G$48:$G$54</formula1>
    </dataValidation>
    <dataValidation type="list" allowBlank="1" showInputMessage="1" showErrorMessage="1" promptTitle="Impatto" prompt="Selezionare una delle possibili opzioni dal menu a tendina" sqref="B38" xr:uid="{00000000-0002-0000-0500-00000A000000}">
      <formula1>$G$56:$G$61</formula1>
    </dataValidation>
  </dataValidations>
  <hyperlinks>
    <hyperlink ref="D4:F4" location="'Indice Schede'!A1" display="Torna all'indice" xr:uid="{00000000-0004-0000-05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8"/>
  <sheetViews>
    <sheetView topLeftCell="A7" zoomScaleNormal="100" zoomScaleSheetLayoutView="100" workbookViewId="0">
      <selection activeCell="B14" sqref="B1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Schede'!B15,"non utilizzata")</f>
        <v>4</v>
      </c>
      <c r="D2" s="99" t="s">
        <v>80</v>
      </c>
      <c r="E2" s="100"/>
      <c r="F2" s="64" t="s">
        <v>36</v>
      </c>
      <c r="H2" t="s">
        <v>36</v>
      </c>
    </row>
    <row r="3" spans="1:8" ht="45" customHeight="1" thickBot="1" x14ac:dyDescent="0.3">
      <c r="A3" s="106" t="s">
        <v>4</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44</v>
      </c>
      <c r="G7" s="8" t="s">
        <v>45</v>
      </c>
      <c r="H7">
        <v>2</v>
      </c>
    </row>
    <row r="8" spans="1:8" ht="30" customHeight="1" thickBot="1" x14ac:dyDescent="0.3">
      <c r="A8" s="23" t="s">
        <v>49</v>
      </c>
      <c r="B8" s="22">
        <f>VLOOKUP(B7,G5:H10,2,FALSE)</f>
        <v>1</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63</v>
      </c>
    </row>
    <row r="17" spans="1:8" ht="30" customHeight="1" thickBot="1" x14ac:dyDescent="0.3">
      <c r="A17" s="15" t="s">
        <v>49</v>
      </c>
      <c r="B17" s="30">
        <f>VLOOKUP(B16,G22:H25,2,FALSE)</f>
        <v>5</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2.3333333333333335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2.916666666666667</v>
      </c>
    </row>
    <row r="45" spans="1:8" ht="30" customHeight="1" thickBot="1" x14ac:dyDescent="0.3">
      <c r="A45" s="34"/>
      <c r="B45" s="35"/>
    </row>
    <row r="46" spans="1:8" ht="30" customHeight="1" thickBot="1" x14ac:dyDescent="0.3">
      <c r="A46" s="104" t="s">
        <v>119</v>
      </c>
      <c r="B46" s="112"/>
    </row>
    <row r="47" spans="1:8" s="5" customFormat="1" ht="78.75" customHeight="1" thickBot="1" x14ac:dyDescent="0.3">
      <c r="A47" s="110" t="s">
        <v>222</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D2:E2"/>
    <mergeCell ref="A3:B3"/>
    <mergeCell ref="A4:B4"/>
    <mergeCell ref="D4:F4"/>
    <mergeCell ref="A6:B6"/>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s>
  <dataValidations count="11">
    <dataValidation type="list" allowBlank="1" showInputMessage="1" showErrorMessage="1" promptTitle="Impatto" prompt="Selezionare una delle possibili opzioni dal menu a tendina" sqref="B38" xr:uid="{00000000-0002-0000-0600-000000000000}">
      <formula1>$G$56:$G$61</formula1>
    </dataValidation>
    <dataValidation type="list" allowBlank="1" showInputMessage="1" showErrorMessage="1" promptTitle="Impatto" prompt="Selezionare una delle possibili opzioni dal menu a tendina" sqref="B35" xr:uid="{00000000-0002-0000-0600-000001000000}">
      <formula1>$G$48:$G$54</formula1>
    </dataValidation>
    <dataValidation type="list" allowBlank="1" showInputMessage="1" showErrorMessage="1" promptTitle="Impatto" prompt="Selezionare una delle possibili opzioni dal menu a tendina" sqref="B32" xr:uid="{00000000-0002-0000-0600-000002000000}">
      <formula1>$G$27:$G$29</formula1>
    </dataValidation>
    <dataValidation type="list" allowBlank="1" showInputMessage="1" showErrorMessage="1" promptTitle="Impatto" prompt="Selezionare una delle possibili opzioni dal menu a tendina" sqref="B29" xr:uid="{00000000-0002-0000-0600-000003000000}">
      <formula1>$G$38:$G$43</formula1>
    </dataValidation>
    <dataValidation type="list" allowBlank="1" showInputMessage="1" showErrorMessage="1" promptTitle="Seleziona" prompt="Selezionare una delle possibili opzioni dal menu a tendina" sqref="F2" xr:uid="{00000000-0002-0000-0600-000004000000}">
      <formula1>$H$2:$H$3</formula1>
    </dataValidation>
    <dataValidation type="list" allowBlank="1" showInputMessage="1" showErrorMessage="1" promptTitle="Criterio" prompt="Selezionare una delle possibili opzioni dal menu a tendina" sqref="B22" xr:uid="{00000000-0002-0000-0600-000005000000}">
      <formula1>$G$31:$G$36</formula1>
    </dataValidation>
    <dataValidation type="list" allowBlank="1" showInputMessage="1" showErrorMessage="1" promptTitle="Criterio" prompt="Selezionare una delle possibili opzioni dal menu a tendina" sqref="B19" xr:uid="{00000000-0002-0000-0600-000006000000}">
      <formula1>$G$27:$G$29</formula1>
    </dataValidation>
    <dataValidation type="list" allowBlank="1" showInputMessage="1" showErrorMessage="1" promptTitle="Criterio" prompt="Selezionare una delle possibili opzioni dal menu a tendina" sqref="B16" xr:uid="{00000000-0002-0000-0600-000007000000}">
      <formula1>$G$22:$G$25</formula1>
    </dataValidation>
    <dataValidation type="list" allowBlank="1" showInputMessage="1" showErrorMessage="1" promptTitle="Criterio" prompt="Selezionare una delle possibili opzioni dal menu a tendina" sqref="B7" xr:uid="{00000000-0002-0000-0600-000008000000}">
      <formula1>$G$5:$G$10</formula1>
    </dataValidation>
    <dataValidation type="list" allowBlank="1" showInputMessage="1" showErrorMessage="1" promptTitle="Criterio" prompt="Selezionare una delle possibili opzioni dal menu a tendina" sqref="B13" xr:uid="{00000000-0002-0000-0600-000009000000}">
      <formula1>$G$17:$G$20</formula1>
    </dataValidation>
    <dataValidation type="list" allowBlank="1" showInputMessage="1" showErrorMessage="1" promptTitle="Criterio" prompt="Selezionare una delle possibili opzioni dal menu a tendina" sqref="B10" xr:uid="{00000000-0002-0000-0600-00000A000000}">
      <formula1>$G$13:$G$15</formula1>
    </dataValidation>
  </dataValidations>
  <hyperlinks>
    <hyperlink ref="D4:F4" location="'Indice Schede'!A1" display="Torna all'indice" xr:uid="{00000000-0004-0000-06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8"/>
  <sheetViews>
    <sheetView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Schede'!B16,"non utilizzata")</f>
        <v>5</v>
      </c>
      <c r="D2" s="99" t="s">
        <v>80</v>
      </c>
      <c r="E2" s="100"/>
      <c r="F2" s="64" t="s">
        <v>36</v>
      </c>
      <c r="H2" t="s">
        <v>36</v>
      </c>
    </row>
    <row r="3" spans="1:8" ht="45" customHeight="1" thickBot="1" x14ac:dyDescent="0.3">
      <c r="A3" s="106" t="s">
        <v>5</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47</v>
      </c>
      <c r="G7" s="8" t="s">
        <v>45</v>
      </c>
      <c r="H7">
        <v>2</v>
      </c>
    </row>
    <row r="8" spans="1:8" ht="30" customHeight="1" thickBot="1" x14ac:dyDescent="0.3">
      <c r="A8" s="23" t="s">
        <v>49</v>
      </c>
      <c r="B8" s="22">
        <f>VLOOKUP(B7,G5:H10,2,FALSE)</f>
        <v>4</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97" t="s">
        <v>59</v>
      </c>
      <c r="B15" s="98"/>
      <c r="G15" s="7" t="s">
        <v>53</v>
      </c>
      <c r="H15">
        <v>5</v>
      </c>
    </row>
    <row r="16" spans="1:8" ht="39" customHeight="1" x14ac:dyDescent="0.25">
      <c r="A16" s="28" t="s">
        <v>60</v>
      </c>
      <c r="B16" s="62" t="s">
        <v>63</v>
      </c>
    </row>
    <row r="17" spans="1:8" ht="30" customHeight="1" thickBot="1" x14ac:dyDescent="0.3">
      <c r="A17" s="15" t="s">
        <v>49</v>
      </c>
      <c r="B17" s="30">
        <f>VLOOKUP(B16,G22:H25,2,FALSE)</f>
        <v>5</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2.8333333333333335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102</v>
      </c>
      <c r="G29" s="11" t="s">
        <v>66</v>
      </c>
      <c r="H29">
        <v>5</v>
      </c>
    </row>
    <row r="30" spans="1:8" ht="30" customHeight="1" thickBot="1" x14ac:dyDescent="0.3">
      <c r="A30" s="15" t="s">
        <v>49</v>
      </c>
      <c r="B30" s="30">
        <f>VLOOKUP(B29,G38:H43,2,FALSE)</f>
        <v>1</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92</v>
      </c>
      <c r="G35" s="11" t="s">
        <v>72</v>
      </c>
      <c r="H35">
        <v>4</v>
      </c>
    </row>
    <row r="36" spans="1:8" ht="30" customHeight="1" thickBot="1" x14ac:dyDescent="0.3">
      <c r="A36" s="15" t="s">
        <v>49</v>
      </c>
      <c r="B36" s="30">
        <f>VLOOKUP(B35,G48:H54,2,FALSE)</f>
        <v>1</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4.25</v>
      </c>
    </row>
    <row r="45" spans="1:8" ht="30" customHeight="1" thickBot="1" x14ac:dyDescent="0.3">
      <c r="A45" s="34"/>
      <c r="B45" s="35"/>
    </row>
    <row r="46" spans="1:8" ht="30" customHeight="1" thickBot="1" x14ac:dyDescent="0.3">
      <c r="A46" s="104" t="s">
        <v>119</v>
      </c>
      <c r="B46" s="112"/>
    </row>
    <row r="47" spans="1:8" ht="80.25" customHeight="1" thickBot="1" x14ac:dyDescent="0.3">
      <c r="A47" s="110" t="s">
        <v>222</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0700-000000000000}">
      <formula1>$G$13:$G$15</formula1>
    </dataValidation>
    <dataValidation type="list" allowBlank="1" showInputMessage="1" showErrorMessage="1" promptTitle="Criterio" prompt="Selezionare una delle possibili opzioni dal menu a tendina" sqref="B13" xr:uid="{00000000-0002-0000-0700-000001000000}">
      <formula1>$G$17:$G$20</formula1>
    </dataValidation>
    <dataValidation type="list" allowBlank="1" showInputMessage="1" showErrorMessage="1" promptTitle="Criterio" prompt="Selezionare una delle possibili opzioni dal menu a tendina" sqref="B7" xr:uid="{00000000-0002-0000-0700-000002000000}">
      <formula1>$G$5:$G$10</formula1>
    </dataValidation>
    <dataValidation type="list" allowBlank="1" showInputMessage="1" showErrorMessage="1" promptTitle="Criterio" prompt="Selezionare una delle possibili opzioni dal menu a tendina" sqref="B16" xr:uid="{00000000-0002-0000-0700-000003000000}">
      <formula1>$G$22:$G$25</formula1>
    </dataValidation>
    <dataValidation type="list" allowBlank="1" showInputMessage="1" showErrorMessage="1" promptTitle="Criterio" prompt="Selezionare una delle possibili opzioni dal menu a tendina" sqref="B19" xr:uid="{00000000-0002-0000-0700-000004000000}">
      <formula1>$G$27:$G$29</formula1>
    </dataValidation>
    <dataValidation type="list" allowBlank="1" showInputMessage="1" showErrorMessage="1" promptTitle="Criterio" prompt="Selezionare una delle possibili opzioni dal menu a tendina" sqref="B22" xr:uid="{00000000-0002-0000-0700-000005000000}">
      <formula1>$G$31:$G$36</formula1>
    </dataValidation>
    <dataValidation type="list" allowBlank="1" showInputMessage="1" showErrorMessage="1" promptTitle="Seleziona" prompt="Selezionare una delle possibili opzioni dal menu a tendina" sqref="F2" xr:uid="{00000000-0002-0000-0700-000006000000}">
      <formula1>$H$2:$H$3</formula1>
    </dataValidation>
    <dataValidation type="list" allowBlank="1" showInputMessage="1" showErrorMessage="1" promptTitle="Impatto" prompt="Selezionare una delle possibili opzioni dal menu a tendina" sqref="B29" xr:uid="{00000000-0002-0000-0700-000007000000}">
      <formula1>$G$38:$G$43</formula1>
    </dataValidation>
    <dataValidation type="list" allowBlank="1" showInputMessage="1" showErrorMessage="1" promptTitle="Impatto" prompt="Selezionare una delle possibili opzioni dal menu a tendina" sqref="B32" xr:uid="{00000000-0002-0000-0700-000008000000}">
      <formula1>$G$27:$G$29</formula1>
    </dataValidation>
    <dataValidation type="list" allowBlank="1" showInputMessage="1" showErrorMessage="1" promptTitle="Impatto" prompt="Selezionare una delle possibili opzioni dal menu a tendina" sqref="B35" xr:uid="{00000000-0002-0000-0700-000009000000}">
      <formula1>$G$48:$G$54</formula1>
    </dataValidation>
    <dataValidation type="list" allowBlank="1" showInputMessage="1" showErrorMessage="1" promptTitle="Impatto" prompt="Selezionare una delle possibili opzioni dal menu a tendina" sqref="B38" xr:uid="{00000000-0002-0000-0700-00000A000000}">
      <formula1>$G$56:$G$61</formula1>
    </dataValidation>
  </dataValidations>
  <hyperlinks>
    <hyperlink ref="D4:F4" location="'Indice Schede'!A1" display="Torna all'indice" xr:uid="{00000000-0004-0000-07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8"/>
  <sheetViews>
    <sheetView topLeftCell="A46" zoomScaleNormal="100" zoomScaleSheetLayoutView="100" workbookViewId="0">
      <selection activeCell="B40" sqref="B40"/>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Schede'!B17,"non utilizzata")</f>
        <v>6</v>
      </c>
      <c r="D2" s="99" t="s">
        <v>80</v>
      </c>
      <c r="E2" s="100"/>
      <c r="F2" s="64" t="s">
        <v>36</v>
      </c>
      <c r="H2" t="s">
        <v>36</v>
      </c>
    </row>
    <row r="3" spans="1:8" ht="45" customHeight="1" thickBot="1" x14ac:dyDescent="0.3">
      <c r="A3" s="106" t="s">
        <v>120</v>
      </c>
      <c r="B3" s="107"/>
      <c r="H3" t="s">
        <v>37</v>
      </c>
    </row>
    <row r="4" spans="1:8" ht="31.7" customHeight="1" thickBot="1" x14ac:dyDescent="0.3">
      <c r="A4" s="104" t="s">
        <v>39</v>
      </c>
      <c r="B4" s="105"/>
      <c r="D4" s="101" t="s">
        <v>81</v>
      </c>
      <c r="E4" s="102"/>
      <c r="F4" s="103"/>
    </row>
    <row r="5" spans="1:8" ht="15.75" thickBot="1" x14ac:dyDescent="0.3">
      <c r="A5" s="16" t="s">
        <v>40</v>
      </c>
      <c r="B5" s="17" t="s">
        <v>41</v>
      </c>
      <c r="G5" s="9" t="s">
        <v>77</v>
      </c>
      <c r="H5" t="s">
        <v>76</v>
      </c>
    </row>
    <row r="6" spans="1:8" ht="30" customHeight="1" thickBot="1" x14ac:dyDescent="0.3">
      <c r="A6" s="97" t="s">
        <v>42</v>
      </c>
      <c r="B6" s="98"/>
      <c r="G6" s="10" t="s">
        <v>44</v>
      </c>
      <c r="H6">
        <v>1</v>
      </c>
    </row>
    <row r="7" spans="1:8" ht="30" customHeight="1" thickBot="1" x14ac:dyDescent="0.3">
      <c r="A7" s="24" t="s">
        <v>43</v>
      </c>
      <c r="B7" s="62" t="s">
        <v>44</v>
      </c>
      <c r="G7" s="8" t="s">
        <v>45</v>
      </c>
      <c r="H7">
        <v>2</v>
      </c>
    </row>
    <row r="8" spans="1:8" ht="30" customHeight="1" thickBot="1" x14ac:dyDescent="0.3">
      <c r="A8" s="23" t="s">
        <v>49</v>
      </c>
      <c r="B8" s="22">
        <f>VLOOKUP(B7,G5:H10,2,FALSE)</f>
        <v>1</v>
      </c>
      <c r="G8" s="7" t="s">
        <v>46</v>
      </c>
      <c r="H8">
        <v>3</v>
      </c>
    </row>
    <row r="9" spans="1:8" ht="30" customHeight="1" thickBot="1" x14ac:dyDescent="0.3">
      <c r="A9" s="97" t="s">
        <v>50</v>
      </c>
      <c r="B9" s="98"/>
      <c r="G9" s="7" t="s">
        <v>47</v>
      </c>
      <c r="H9">
        <v>4</v>
      </c>
    </row>
    <row r="10" spans="1:8" ht="30" customHeight="1" thickBot="1" x14ac:dyDescent="0.3">
      <c r="A10" s="25" t="s">
        <v>51</v>
      </c>
      <c r="B10" s="63" t="s">
        <v>53</v>
      </c>
      <c r="G10" s="7" t="s">
        <v>48</v>
      </c>
      <c r="H10">
        <v>5</v>
      </c>
    </row>
    <row r="11" spans="1:8" ht="30" customHeight="1" thickBot="1" x14ac:dyDescent="0.3">
      <c r="A11" s="26" t="s">
        <v>49</v>
      </c>
      <c r="B11" s="22">
        <f>VLOOKUP(B10,G13:H15,2,FALSE)</f>
        <v>5</v>
      </c>
    </row>
    <row r="12" spans="1:8" ht="30" customHeight="1" x14ac:dyDescent="0.25">
      <c r="A12" s="97" t="s">
        <v>54</v>
      </c>
      <c r="B12" s="98"/>
      <c r="G12" s="12"/>
    </row>
    <row r="13" spans="1:8" ht="30" customHeight="1" thickBot="1" x14ac:dyDescent="0.3">
      <c r="A13" s="27" t="s">
        <v>55</v>
      </c>
      <c r="B13" s="63"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97" t="s">
        <v>59</v>
      </c>
      <c r="B15" s="98"/>
      <c r="G15" s="7" t="s">
        <v>53</v>
      </c>
      <c r="H15">
        <v>5</v>
      </c>
    </row>
    <row r="16" spans="1:8" ht="39" customHeight="1" x14ac:dyDescent="0.25">
      <c r="A16" s="28" t="s">
        <v>60</v>
      </c>
      <c r="B16" s="62" t="s">
        <v>63</v>
      </c>
    </row>
    <row r="17" spans="1:8" ht="30" customHeight="1" thickBot="1" x14ac:dyDescent="0.3">
      <c r="A17" s="15" t="s">
        <v>49</v>
      </c>
      <c r="B17" s="30">
        <f>VLOOKUP(B16,G22:H25,2,FALSE)</f>
        <v>5</v>
      </c>
      <c r="G17" s="7" t="s">
        <v>77</v>
      </c>
      <c r="H17" t="s">
        <v>76</v>
      </c>
    </row>
    <row r="18" spans="1:8" ht="30" customHeight="1" thickBot="1" x14ac:dyDescent="0.3">
      <c r="A18" s="97" t="s">
        <v>64</v>
      </c>
      <c r="B18" s="98"/>
      <c r="G18" s="11" t="s">
        <v>56</v>
      </c>
      <c r="H18">
        <v>1</v>
      </c>
    </row>
    <row r="19" spans="1:8" ht="30" customHeight="1" thickBot="1" x14ac:dyDescent="0.3">
      <c r="A19" s="29" t="s">
        <v>78</v>
      </c>
      <c r="B19" s="62" t="s">
        <v>65</v>
      </c>
      <c r="G19" s="11" t="s">
        <v>57</v>
      </c>
      <c r="H19">
        <v>3</v>
      </c>
    </row>
    <row r="20" spans="1:8" ht="30" customHeight="1" thickBot="1" x14ac:dyDescent="0.3">
      <c r="A20" s="15" t="s">
        <v>49</v>
      </c>
      <c r="B20" s="30">
        <f>VLOOKUP(B19,G27:H29,2,FALSE)</f>
        <v>1</v>
      </c>
      <c r="G20" s="11" t="s">
        <v>58</v>
      </c>
      <c r="H20">
        <v>5</v>
      </c>
    </row>
    <row r="21" spans="1:8" ht="30" customHeight="1" x14ac:dyDescent="0.25">
      <c r="A21" s="97" t="s">
        <v>67</v>
      </c>
      <c r="B21" s="98"/>
    </row>
    <row r="22" spans="1:8" ht="30" customHeight="1" thickBot="1" x14ac:dyDescent="0.3">
      <c r="A22" s="29" t="s">
        <v>68</v>
      </c>
      <c r="B22" s="62"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08" t="s">
        <v>75</v>
      </c>
      <c r="B25" s="109"/>
      <c r="G25" s="11" t="s">
        <v>63</v>
      </c>
      <c r="H25">
        <v>5</v>
      </c>
    </row>
    <row r="26" spans="1:8" ht="9.9499999999999993" customHeight="1" thickBot="1" x14ac:dyDescent="0.3"/>
    <row r="27" spans="1:8" ht="30" customHeight="1" thickBot="1" x14ac:dyDescent="0.3">
      <c r="A27" s="104" t="s">
        <v>84</v>
      </c>
      <c r="B27" s="105"/>
      <c r="G27" s="7" t="s">
        <v>77</v>
      </c>
      <c r="H27" t="s">
        <v>76</v>
      </c>
    </row>
    <row r="28" spans="1:8" ht="30" customHeight="1" thickBot="1" x14ac:dyDescent="0.3">
      <c r="A28" s="97" t="s">
        <v>85</v>
      </c>
      <c r="B28" s="98"/>
      <c r="G28" s="11" t="s">
        <v>65</v>
      </c>
      <c r="H28">
        <v>1</v>
      </c>
    </row>
    <row r="29" spans="1:8" ht="66.75" customHeight="1" thickBot="1" x14ac:dyDescent="0.3">
      <c r="A29" s="29" t="s">
        <v>86</v>
      </c>
      <c r="B29" s="62" t="s">
        <v>103</v>
      </c>
      <c r="G29" s="11" t="s">
        <v>66</v>
      </c>
      <c r="H29">
        <v>5</v>
      </c>
    </row>
    <row r="30" spans="1:8" ht="30" customHeight="1" thickBot="1" x14ac:dyDescent="0.3">
      <c r="A30" s="15" t="s">
        <v>49</v>
      </c>
      <c r="B30" s="30">
        <f>VLOOKUP(B29,G38:H43,2,FALSE)</f>
        <v>2</v>
      </c>
    </row>
    <row r="31" spans="1:8" ht="30" customHeight="1" thickBot="1" x14ac:dyDescent="0.3">
      <c r="A31" s="97" t="s">
        <v>87</v>
      </c>
      <c r="B31" s="98"/>
      <c r="G31" s="7" t="s">
        <v>77</v>
      </c>
      <c r="H31" t="s">
        <v>76</v>
      </c>
    </row>
    <row r="32" spans="1:8" ht="42" customHeight="1" thickBot="1" x14ac:dyDescent="0.3">
      <c r="A32" s="29" t="s">
        <v>88</v>
      </c>
      <c r="B32" s="62"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97" t="s">
        <v>89</v>
      </c>
      <c r="B34" s="98"/>
      <c r="G34" s="11" t="s">
        <v>71</v>
      </c>
      <c r="H34">
        <v>3</v>
      </c>
    </row>
    <row r="35" spans="1:8" ht="30" customHeight="1" thickBot="1" x14ac:dyDescent="0.3">
      <c r="A35" s="29" t="s">
        <v>90</v>
      </c>
      <c r="B35" s="62" t="s">
        <v>91</v>
      </c>
      <c r="G35" s="11" t="s">
        <v>72</v>
      </c>
      <c r="H35">
        <v>4</v>
      </c>
    </row>
    <row r="36" spans="1:8" ht="30" customHeight="1" thickBot="1" x14ac:dyDescent="0.3">
      <c r="A36" s="15" t="s">
        <v>49</v>
      </c>
      <c r="B36" s="30">
        <f>VLOOKUP(B35,G48:H54,2,FALSE)</f>
        <v>0</v>
      </c>
      <c r="G36" s="11" t="s">
        <v>73</v>
      </c>
      <c r="H36">
        <v>5</v>
      </c>
    </row>
    <row r="37" spans="1:8" ht="30" customHeight="1" x14ac:dyDescent="0.25">
      <c r="A37" s="97" t="s">
        <v>97</v>
      </c>
      <c r="B37" s="98"/>
    </row>
    <row r="38" spans="1:8" ht="30" customHeight="1" thickBot="1" x14ac:dyDescent="0.3">
      <c r="A38" s="29" t="s">
        <v>98</v>
      </c>
      <c r="B38" s="62"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08" t="s">
        <v>100</v>
      </c>
      <c r="B41" s="109"/>
      <c r="G41" s="7" t="s">
        <v>104</v>
      </c>
      <c r="H41">
        <v>3</v>
      </c>
    </row>
    <row r="42" spans="1:8" ht="30" customHeight="1" thickBot="1" x14ac:dyDescent="0.3">
      <c r="A42" s="20"/>
      <c r="B42" s="20"/>
      <c r="G42" s="7" t="s">
        <v>105</v>
      </c>
      <c r="H42">
        <v>4</v>
      </c>
    </row>
    <row r="43" spans="1:8" ht="30" customHeight="1" thickBot="1" x14ac:dyDescent="0.3">
      <c r="A43" s="104" t="s">
        <v>101</v>
      </c>
      <c r="B43" s="112"/>
      <c r="G43" s="7" t="s">
        <v>106</v>
      </c>
      <c r="H43">
        <v>5</v>
      </c>
    </row>
    <row r="44" spans="1:8" ht="30" customHeight="1" thickBot="1" x14ac:dyDescent="0.3">
      <c r="A44" s="33" t="s">
        <v>114</v>
      </c>
      <c r="B44" s="31">
        <f>IF(OR(B8="-",B11="-",B14="-",B17="-",B20="-",B23="-",B30="-",B33="-",B36="-",B39="-"),"Presenti campi non compilati",IFERROR(B24*B40,"-"))</f>
        <v>4</v>
      </c>
    </row>
    <row r="45" spans="1:8" ht="30" customHeight="1" thickBot="1" x14ac:dyDescent="0.3">
      <c r="A45" s="34"/>
      <c r="B45" s="35"/>
    </row>
    <row r="46" spans="1:8" ht="30" customHeight="1" thickBot="1" x14ac:dyDescent="0.3">
      <c r="A46" s="104" t="s">
        <v>119</v>
      </c>
      <c r="B46" s="112"/>
    </row>
    <row r="47" spans="1:8" ht="55.5" customHeight="1" thickBot="1" x14ac:dyDescent="0.3">
      <c r="A47" s="110" t="s">
        <v>204</v>
      </c>
      <c r="B47" s="111"/>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xr:uid="{00000000-0002-0000-0800-000000000000}">
      <formula1>$G$56:$G$61</formula1>
    </dataValidation>
    <dataValidation type="list" allowBlank="1" showInputMessage="1" showErrorMessage="1" promptTitle="Impatto" prompt="Selezionare una delle possibili opzioni dal menu a tendina" sqref="B35" xr:uid="{00000000-0002-0000-0800-000001000000}">
      <formula1>$G$48:$G$54</formula1>
    </dataValidation>
    <dataValidation type="list" allowBlank="1" showInputMessage="1" showErrorMessage="1" promptTitle="Impatto" prompt="Selezionare una delle possibili opzioni dal menu a tendina" sqref="B32" xr:uid="{00000000-0002-0000-0800-000002000000}">
      <formula1>$G$27:$G$29</formula1>
    </dataValidation>
    <dataValidation type="list" allowBlank="1" showInputMessage="1" showErrorMessage="1" promptTitle="Impatto" prompt="Selezionare una delle possibili opzioni dal menu a tendina" sqref="B29" xr:uid="{00000000-0002-0000-0800-000003000000}">
      <formula1>$G$38:$G$43</formula1>
    </dataValidation>
    <dataValidation type="list" allowBlank="1" showInputMessage="1" showErrorMessage="1" promptTitle="Seleziona" prompt="Selezionare una delle possibili opzioni dal menu a tendina" sqref="F2" xr:uid="{00000000-0002-0000-0800-000004000000}">
      <formula1>$H$2:$H$3</formula1>
    </dataValidation>
    <dataValidation type="list" allowBlank="1" showInputMessage="1" showErrorMessage="1" promptTitle="Criterio" prompt="Selezionare una delle possibili opzioni dal menu a tendina" sqref="B22" xr:uid="{00000000-0002-0000-0800-000005000000}">
      <formula1>$G$31:$G$36</formula1>
    </dataValidation>
    <dataValidation type="list" allowBlank="1" showInputMessage="1" showErrorMessage="1" promptTitle="Criterio" prompt="Selezionare una delle possibili opzioni dal menu a tendina" sqref="B19" xr:uid="{00000000-0002-0000-0800-000006000000}">
      <formula1>$G$27:$G$29</formula1>
    </dataValidation>
    <dataValidation type="list" allowBlank="1" showInputMessage="1" showErrorMessage="1" promptTitle="Criterio" prompt="Selezionare una delle possibili opzioni dal menu a tendina" sqref="B16" xr:uid="{00000000-0002-0000-0800-000007000000}">
      <formula1>$G$22:$G$25</formula1>
    </dataValidation>
    <dataValidation type="list" allowBlank="1" showInputMessage="1" showErrorMessage="1" promptTitle="Criterio" prompt="Selezionare una delle possibili opzioni dal menu a tendina" sqref="B7" xr:uid="{00000000-0002-0000-0800-000008000000}">
      <formula1>$G$5:$G$10</formula1>
    </dataValidation>
    <dataValidation type="list" allowBlank="1" showInputMessage="1" showErrorMessage="1" promptTitle="Criterio" prompt="Selezionare una delle possibili opzioni dal menu a tendina" sqref="B13" xr:uid="{00000000-0002-0000-0800-000009000000}">
      <formula1>$G$17:$G$20</formula1>
    </dataValidation>
    <dataValidation type="list" allowBlank="1" showInputMessage="1" showErrorMessage="1" promptTitle="Criterio" prompt="Selezionare una delle possibili opzioni dal menu a tendina" sqref="B10" xr:uid="{00000000-0002-0000-0800-00000A000000}">
      <formula1>$G$13:$G$15</formula1>
    </dataValidation>
  </dataValidations>
  <hyperlinks>
    <hyperlink ref="D4:F4" location="'Indice Schede'!A1" display="Torna all'indice" xr:uid="{00000000-0004-0000-08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56</vt:i4>
      </vt:variant>
      <vt:variant>
        <vt:lpstr>Intervalli denominati</vt:lpstr>
      </vt:variant>
      <vt:variant>
        <vt:i4>56</vt:i4>
      </vt:variant>
    </vt:vector>
  </HeadingPairs>
  <TitlesOfParts>
    <vt:vector size="112" baseType="lpstr">
      <vt:lpstr>Indice Schede</vt:lpstr>
      <vt:lpstr>Prospetto Finale</vt:lpstr>
      <vt:lpstr>Misure riduzione del rischio</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'1'!Area_stampa</vt:lpstr>
      <vt:lpstr>'10'!Area_stampa</vt:lpstr>
      <vt:lpstr>'11'!Area_stampa</vt:lpstr>
      <vt:lpstr>'12'!Area_stampa</vt:lpstr>
      <vt:lpstr>'13'!Area_stampa</vt:lpstr>
      <vt:lpstr>'14'!Area_stampa</vt:lpstr>
      <vt:lpstr>'15'!Area_stampa</vt:lpstr>
      <vt:lpstr>'16'!Area_stampa</vt:lpstr>
      <vt:lpstr>'17'!Area_stampa</vt:lpstr>
      <vt:lpstr>'18'!Area_stampa</vt:lpstr>
      <vt:lpstr>'19'!Area_stampa</vt:lpstr>
      <vt:lpstr>'2'!Area_stampa</vt:lpstr>
      <vt:lpstr>'20'!Area_stampa</vt:lpstr>
      <vt:lpstr>'21'!Area_stampa</vt:lpstr>
      <vt:lpstr>'22'!Area_stampa</vt:lpstr>
      <vt:lpstr>'23'!Area_stampa</vt:lpstr>
      <vt:lpstr>'24'!Area_stampa</vt:lpstr>
      <vt:lpstr>'25'!Area_stampa</vt:lpstr>
      <vt:lpstr>'26'!Area_stampa</vt:lpstr>
      <vt:lpstr>'27'!Area_stampa</vt:lpstr>
      <vt:lpstr>'28'!Area_stampa</vt:lpstr>
      <vt:lpstr>'29'!Area_stampa</vt:lpstr>
      <vt:lpstr>'3'!Area_stampa</vt:lpstr>
      <vt:lpstr>'30'!Area_stampa</vt:lpstr>
      <vt:lpstr>'31'!Area_stampa</vt:lpstr>
      <vt:lpstr>'32'!Area_stampa</vt:lpstr>
      <vt:lpstr>'33'!Area_stampa</vt:lpstr>
      <vt:lpstr>'34'!Area_stampa</vt:lpstr>
      <vt:lpstr>'35'!Area_stampa</vt:lpstr>
      <vt:lpstr>'36'!Area_stampa</vt:lpstr>
      <vt:lpstr>'37'!Area_stampa</vt:lpstr>
      <vt:lpstr>'38'!Area_stampa</vt:lpstr>
      <vt:lpstr>'39'!Area_stampa</vt:lpstr>
      <vt:lpstr>'4'!Area_stampa</vt:lpstr>
      <vt:lpstr>'40'!Area_stampa</vt:lpstr>
      <vt:lpstr>'41'!Area_stampa</vt:lpstr>
      <vt:lpstr>'42'!Area_stampa</vt:lpstr>
      <vt:lpstr>'43'!Area_stampa</vt:lpstr>
      <vt:lpstr>'44'!Area_stampa</vt:lpstr>
      <vt:lpstr>'45'!Area_stampa</vt:lpstr>
      <vt:lpstr>'46'!Area_stampa</vt:lpstr>
      <vt:lpstr>'47'!Area_stampa</vt:lpstr>
      <vt:lpstr>'48'!Area_stampa</vt:lpstr>
      <vt:lpstr>'49'!Area_stampa</vt:lpstr>
      <vt:lpstr>'5'!Area_stampa</vt:lpstr>
      <vt:lpstr>'50'!Area_stampa</vt:lpstr>
      <vt:lpstr>'51'!Area_stampa</vt:lpstr>
      <vt:lpstr>'52'!Area_stampa</vt:lpstr>
      <vt:lpstr>'53'!Area_stampa</vt:lpstr>
      <vt:lpstr>'6'!Area_stampa</vt:lpstr>
      <vt:lpstr>'7'!Area_stampa</vt:lpstr>
      <vt:lpstr>'8'!Area_stampa</vt:lpstr>
      <vt:lpstr>'9'!Area_stampa</vt:lpstr>
      <vt:lpstr>'Indice Schede'!Area_stampa</vt:lpstr>
      <vt:lpstr>'Misure riduzione del rischio'!Area_stampa</vt:lpstr>
      <vt:lpstr>'Prospetto Finale'!Area_stampa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Riccardo Moraldi</dc:creator>
  <cp:lastModifiedBy>Segretario</cp:lastModifiedBy>
  <cp:lastPrinted>2018-02-21T12:09:36Z</cp:lastPrinted>
  <dcterms:created xsi:type="dcterms:W3CDTF">2017-10-19T12:38:16Z</dcterms:created>
  <dcterms:modified xsi:type="dcterms:W3CDTF">2026-01-22T17:26:26Z</dcterms:modified>
</cp:coreProperties>
</file>