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autoCompressPictures="0" defaultThemeVersion="124226"/>
  <mc:AlternateContent xmlns:mc="http://schemas.openxmlformats.org/markup-compatibility/2006">
    <mc:Choice Requires="x15">
      <x15ac:absPath xmlns:x15ac="http://schemas.microsoft.com/office/spreadsheetml/2010/11/ac" url="G:\AREA FINANZIARIA (PERSONALE)\PERSONALE\PERFORMANCE\2021\"/>
    </mc:Choice>
  </mc:AlternateContent>
  <xr:revisionPtr revIDLastSave="0" documentId="13_ncr:1_{563C62FA-B446-4FC1-90BC-3B235B997E89}" xr6:coauthVersionLast="47" xr6:coauthVersionMax="47" xr10:uidLastSave="{00000000-0000-0000-0000-000000000000}"/>
  <bookViews>
    <workbookView xWindow="3465" yWindow="3465" windowWidth="21600" windowHeight="11385" firstSheet="14" activeTab="20"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Foglio2" sheetId="63" state="hidden" r:id="rId6"/>
    <sheet name="Anticorruzione- obiettivo 1  " sheetId="32" r:id="rId7"/>
    <sheet name="Inserimenti lavorativi" sheetId="39" r:id="rId8"/>
    <sheet name="Neve" sheetId="38" r:id="rId9"/>
    <sheet name="RISCOSSIONI" sheetId="78" r:id="rId10"/>
    <sheet name="Ambiente Verde" sheetId="66" r:id="rId11"/>
    <sheet name="Strade" sheetId="42" r:id="rId12"/>
    <sheet name="Eventi" sheetId="43" r:id="rId13"/>
    <sheet name="Cimitero" sheetId="45" r:id="rId14"/>
    <sheet name="TOPONOMASTICA" sheetId="81" r:id="rId15"/>
    <sheet name="AIRE" sheetId="73" r:id="rId16"/>
    <sheet name="Tombe" sheetId="70" r:id="rId17"/>
    <sheet name="Funerali" sheetId="71" r:id="rId18"/>
    <sheet name="Impianti Sportivi" sheetId="47" r:id="rId19"/>
    <sheet name="Biblioteca" sheetId="48" r:id="rId20"/>
    <sheet name="Piano Prot Civile" sheetId="49" r:id="rId21"/>
    <sheet name="Dehors" sheetId="35" r:id="rId22"/>
    <sheet name="Foglio1" sheetId="57" state="hidden" r:id="rId23"/>
    <sheet name="Bilancio" sheetId="54" r:id="rId24"/>
    <sheet name="Economo " sheetId="79" r:id="rId25"/>
    <sheet name="Tributi" sheetId="80" r:id="rId26"/>
    <sheet name="SICUREZZA STRADALE" sheetId="64" r:id="rId27"/>
    <sheet name="AIPO" sheetId="59" r:id="rId28"/>
    <sheet name="DIRITTI DI SUPERFICIE" sheetId="61" r:id="rId29"/>
    <sheet name="IVA" sheetId="62" r:id="rId30"/>
    <sheet name="Sicurezza Cimitero" sheetId="83" r:id="rId31"/>
    <sheet name="Sicurezza scuole" sheetId="85" r:id="rId32"/>
  </sheets>
  <externalReferences>
    <externalReference r:id="rId33"/>
  </externalReferences>
  <definedNames>
    <definedName name="_xlnm._FilterDatabase" localSheetId="0" hidden="1">'Schema Generale'!#REF!</definedName>
    <definedName name="area">[1]db1!$B$2:$B$20</definedName>
    <definedName name="_xlnm.Print_Area" localSheetId="6">'Anticorruzione- obiettivo 1  '!$A$1:$R$82</definedName>
    <definedName name="_xlnm.Print_Area" localSheetId="23">Bilancio!$A$1:$R$70</definedName>
    <definedName name="_xlnm.Print_Area" localSheetId="2">Caratteristiche!$A$2:$N$44</definedName>
    <definedName name="_xlnm.Print_Area" localSheetId="21">Dehors!$A$1:$R$70</definedName>
    <definedName name="_xlnm.Print_Area" localSheetId="3">'Economico Patrimoniale'!$A$1:$L$109</definedName>
    <definedName name="_xlnm.Print_Area" localSheetId="24">'Economo '!$A$1:$R$73</definedName>
    <definedName name="_xlnm.Print_Area" localSheetId="1">Organizzazione!$A$1:$L$60</definedName>
    <definedName name="_xlnm.Print_Area" localSheetId="0">'Schema Generale'!$A$1:$G$49</definedName>
    <definedName name="_xlnm.Print_Area" localSheetId="25">Tributi!$A$1:$R$95</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Patrimoniale'!$A$1:$L$109</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Patrimoniale'!$A$1:$L$109</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Patrimoniale'!$A$1:$L$109</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03" i="5" l="1"/>
  <c r="M103" i="5" s="1"/>
  <c r="M74" i="5"/>
  <c r="L44" i="5"/>
  <c r="L43" i="5"/>
  <c r="L42" i="5"/>
  <c r="L30" i="5"/>
  <c r="L13" i="5"/>
  <c r="L12" i="5"/>
  <c r="L27" i="4" l="1"/>
  <c r="L16" i="4"/>
  <c r="M64" i="47"/>
  <c r="M53" i="39"/>
  <c r="M67" i="81"/>
  <c r="M49" i="39"/>
  <c r="K8" i="2"/>
  <c r="H95" i="5"/>
  <c r="S46" i="5"/>
  <c r="P46" i="5"/>
  <c r="S8" i="5" l="1"/>
  <c r="P8" i="5"/>
  <c r="K16" i="4"/>
  <c r="K27" i="4"/>
  <c r="E52" i="4"/>
  <c r="G52" i="4"/>
  <c r="I52" i="4"/>
  <c r="E61" i="4"/>
  <c r="G61" i="4"/>
  <c r="J40" i="4"/>
  <c r="I40" i="4"/>
  <c r="H40" i="4"/>
  <c r="G40" i="4"/>
  <c r="F40" i="4"/>
  <c r="E40" i="4"/>
  <c r="J27" i="4"/>
  <c r="I27" i="4"/>
  <c r="H27" i="4"/>
  <c r="G27" i="4"/>
  <c r="F27" i="4"/>
  <c r="E27" i="4"/>
  <c r="J16" i="4"/>
  <c r="I16" i="4"/>
  <c r="H16" i="4"/>
  <c r="G16" i="4"/>
  <c r="F16" i="4"/>
  <c r="E16" i="4"/>
  <c r="A53" i="85"/>
  <c r="M49" i="85"/>
  <c r="M48" i="85"/>
  <c r="M47" i="85"/>
  <c r="M46" i="85"/>
  <c r="A40" i="85"/>
  <c r="A39" i="85"/>
  <c r="M46" i="83"/>
  <c r="A53" i="83"/>
  <c r="M49" i="83"/>
  <c r="M48" i="83"/>
  <c r="M47" i="83"/>
  <c r="A40" i="83"/>
  <c r="A39" i="83"/>
  <c r="M63" i="47"/>
  <c r="M47" i="42"/>
  <c r="L96" i="5"/>
  <c r="M53" i="85" l="1"/>
  <c r="M58" i="85" s="1"/>
  <c r="M53" i="83"/>
  <c r="M59" i="83" s="1"/>
  <c r="L11" i="5"/>
  <c r="L14" i="5"/>
  <c r="S5" i="5"/>
  <c r="L40" i="4"/>
  <c r="M66" i="81"/>
  <c r="A71" i="81" l="1"/>
  <c r="M65" i="81"/>
  <c r="M64" i="81"/>
  <c r="M71" i="81" s="1"/>
  <c r="M78" i="81" s="1"/>
  <c r="A46" i="81"/>
  <c r="A64" i="80" l="1"/>
  <c r="A65" i="80"/>
  <c r="A66" i="80"/>
  <c r="M81" i="80"/>
  <c r="M82" i="80"/>
  <c r="A88" i="80"/>
  <c r="IQ65413" i="80"/>
  <c r="IR65413" i="80"/>
  <c r="IS65413" i="80"/>
  <c r="IT65413" i="80"/>
  <c r="IU65413" i="80"/>
  <c r="IU65391" i="79"/>
  <c r="IT65391" i="79"/>
  <c r="IS65391" i="79"/>
  <c r="IR65391" i="79"/>
  <c r="IQ65391" i="79"/>
  <c r="A66" i="79"/>
  <c r="M59" i="79"/>
  <c r="M66" i="79" s="1"/>
  <c r="M72" i="79" s="1"/>
  <c r="A49" i="79"/>
  <c r="A48" i="79"/>
  <c r="A47" i="79"/>
  <c r="M88" i="80" l="1"/>
  <c r="M94" i="80" s="1"/>
  <c r="M65" i="73"/>
  <c r="M64" i="73"/>
  <c r="K40" i="4" l="1"/>
  <c r="H49" i="4" l="1"/>
  <c r="G49" i="4"/>
  <c r="F49" i="4"/>
  <c r="E49" i="4"/>
  <c r="G41" i="4"/>
  <c r="E41" i="4"/>
  <c r="E4" i="4"/>
  <c r="G4" i="4"/>
  <c r="M67" i="66" l="1"/>
  <c r="M66" i="66"/>
  <c r="M57" i="78"/>
  <c r="M56" i="78"/>
  <c r="P58" i="78"/>
  <c r="K56" i="78" s="1"/>
  <c r="A59" i="78"/>
  <c r="M55" i="78"/>
  <c r="M54" i="78"/>
  <c r="M53" i="78"/>
  <c r="M52" i="78"/>
  <c r="M50" i="78"/>
  <c r="M49" i="78"/>
  <c r="A44" i="78"/>
  <c r="K49" i="78" l="1"/>
  <c r="K53" i="78"/>
  <c r="K54" i="78"/>
  <c r="K57" i="78"/>
  <c r="K50" i="78"/>
  <c r="K55" i="78"/>
  <c r="K52" i="78"/>
  <c r="M59" i="78"/>
  <c r="M65" i="78" s="1"/>
  <c r="Q58" i="78" l="1"/>
  <c r="A71" i="73"/>
  <c r="A46" i="73"/>
  <c r="M71" i="73" l="1"/>
  <c r="M78" i="73" s="1"/>
  <c r="P71" i="71" l="1"/>
  <c r="K68" i="71" s="1"/>
  <c r="S60" i="43"/>
  <c r="K59" i="43" s="1"/>
  <c r="Q71" i="66"/>
  <c r="Q67" i="38"/>
  <c r="K66" i="38" s="1"/>
  <c r="P58" i="39"/>
  <c r="K64" i="38" l="1"/>
  <c r="K65" i="71"/>
  <c r="K63" i="66"/>
  <c r="K67" i="66"/>
  <c r="K66" i="66"/>
  <c r="K66" i="71"/>
  <c r="K63" i="38"/>
  <c r="K64" i="66"/>
  <c r="K48" i="43"/>
  <c r="K56" i="43"/>
  <c r="K65" i="66"/>
  <c r="K49" i="43"/>
  <c r="K53" i="43"/>
  <c r="K65" i="38"/>
  <c r="K62" i="66"/>
  <c r="K68" i="66"/>
  <c r="K46" i="43"/>
  <c r="K50" i="43"/>
  <c r="K54" i="43"/>
  <c r="K58" i="43"/>
  <c r="K67" i="71"/>
  <c r="K52" i="43"/>
  <c r="K60" i="43"/>
  <c r="K45" i="43"/>
  <c r="K57" i="43"/>
  <c r="K62" i="38"/>
  <c r="K47" i="43"/>
  <c r="K51" i="43"/>
  <c r="K55" i="43"/>
  <c r="K64" i="71"/>
  <c r="Q75" i="32"/>
  <c r="Q71" i="71" l="1"/>
  <c r="R67" i="38"/>
  <c r="Q58" i="39"/>
  <c r="R71" i="66"/>
  <c r="K72" i="32"/>
  <c r="K74" i="32"/>
  <c r="K75" i="32"/>
  <c r="K70" i="32"/>
  <c r="K73" i="32"/>
  <c r="K69" i="32"/>
  <c r="T60" i="43"/>
  <c r="M68" i="71"/>
  <c r="M67" i="71"/>
  <c r="M66" i="71"/>
  <c r="M65" i="71"/>
  <c r="M64" i="71"/>
  <c r="S75" i="32" l="1"/>
  <c r="A72" i="71"/>
  <c r="M72" i="71"/>
  <c r="M79" i="71" s="1"/>
  <c r="A46" i="71"/>
  <c r="A71" i="70" l="1"/>
  <c r="M65" i="70"/>
  <c r="M64" i="70"/>
  <c r="A46" i="70"/>
  <c r="M68" i="66"/>
  <c r="M71" i="70" l="1"/>
  <c r="M78" i="70" s="1"/>
  <c r="E62" i="4"/>
  <c r="G62" i="4"/>
  <c r="E65" i="4"/>
  <c r="G65" i="4"/>
  <c r="E68" i="4"/>
  <c r="G68" i="4"/>
  <c r="I62" i="4"/>
  <c r="I65" i="4"/>
  <c r="I68" i="4"/>
  <c r="P34" i="5" l="1"/>
  <c r="S34" i="5"/>
  <c r="P33" i="5"/>
  <c r="S30" i="5"/>
  <c r="S33" i="5"/>
  <c r="P28" i="5"/>
  <c r="P29" i="5"/>
  <c r="P30" i="5"/>
  <c r="S23" i="5"/>
  <c r="S24" i="5"/>
  <c r="S25" i="5"/>
  <c r="S26" i="5"/>
  <c r="S27" i="5"/>
  <c r="S28" i="5"/>
  <c r="S29" i="5"/>
  <c r="P23" i="5"/>
  <c r="P24" i="5"/>
  <c r="P25" i="5"/>
  <c r="P26" i="5"/>
  <c r="P27" i="5"/>
  <c r="S10" i="5"/>
  <c r="S11" i="5"/>
  <c r="S12" i="5"/>
  <c r="S13" i="5"/>
  <c r="S14" i="5"/>
  <c r="P10" i="5"/>
  <c r="P11" i="5"/>
  <c r="P12" i="5"/>
  <c r="P13" i="5"/>
  <c r="P14" i="5"/>
  <c r="L10" i="5"/>
  <c r="L5" i="5"/>
  <c r="L4" i="5"/>
  <c r="I5" i="5"/>
  <c r="I4" i="5"/>
  <c r="P4" i="5"/>
  <c r="S4" i="5"/>
  <c r="L33" i="5"/>
  <c r="L27" i="5"/>
  <c r="L26" i="5"/>
  <c r="L25" i="5"/>
  <c r="L24" i="5"/>
  <c r="L23" i="5"/>
  <c r="L34" i="5"/>
  <c r="I34" i="5"/>
  <c r="I33" i="5"/>
  <c r="I30" i="5"/>
  <c r="M30" i="5" s="1"/>
  <c r="I27" i="5"/>
  <c r="I26" i="5"/>
  <c r="I25" i="5"/>
  <c r="I24" i="5"/>
  <c r="I23" i="5"/>
  <c r="I8" i="5"/>
  <c r="I14" i="5"/>
  <c r="I13" i="5"/>
  <c r="M13" i="5" s="1"/>
  <c r="I12" i="5"/>
  <c r="M12" i="5" s="1"/>
  <c r="I11" i="5"/>
  <c r="I10" i="5"/>
  <c r="S44" i="5"/>
  <c r="S43" i="5"/>
  <c r="S42" i="5"/>
  <c r="S41" i="5"/>
  <c r="S40" i="5"/>
  <c r="S39" i="5"/>
  <c r="S38" i="5"/>
  <c r="S37" i="5"/>
  <c r="S36" i="5"/>
  <c r="P44" i="5"/>
  <c r="P43" i="5"/>
  <c r="P42" i="5"/>
  <c r="P41" i="5"/>
  <c r="P40" i="5"/>
  <c r="P39" i="5"/>
  <c r="P38" i="5"/>
  <c r="P37" i="5"/>
  <c r="P36" i="5"/>
  <c r="L41" i="5"/>
  <c r="L40" i="5"/>
  <c r="L39" i="5"/>
  <c r="L38" i="5"/>
  <c r="L37" i="5"/>
  <c r="L36" i="5"/>
  <c r="I44" i="5"/>
  <c r="M44" i="5" s="1"/>
  <c r="I43" i="5"/>
  <c r="M43" i="5" s="1"/>
  <c r="I42" i="5"/>
  <c r="M42" i="5" s="1"/>
  <c r="I41" i="5"/>
  <c r="I40" i="5"/>
  <c r="I39" i="5"/>
  <c r="I38" i="5"/>
  <c r="I37" i="5"/>
  <c r="M10" i="5" l="1"/>
  <c r="M11" i="5"/>
  <c r="M24" i="5"/>
  <c r="M5" i="5"/>
  <c r="M14" i="5"/>
  <c r="M34" i="5"/>
  <c r="M26" i="5"/>
  <c r="M23" i="5"/>
  <c r="M27" i="5"/>
  <c r="M25" i="5"/>
  <c r="M33" i="5"/>
  <c r="M4" i="5"/>
  <c r="M40" i="5"/>
  <c r="M39" i="5"/>
  <c r="M38" i="5"/>
  <c r="M37" i="5"/>
  <c r="M41" i="5"/>
  <c r="M66" i="38"/>
  <c r="A69" i="66"/>
  <c r="M65" i="66"/>
  <c r="M64" i="66"/>
  <c r="M63" i="66"/>
  <c r="M62" i="66"/>
  <c r="A43" i="66"/>
  <c r="A41" i="66"/>
  <c r="A39" i="66"/>
  <c r="M62" i="64"/>
  <c r="M60" i="64"/>
  <c r="M74" i="64"/>
  <c r="A66" i="64"/>
  <c r="M61" i="64"/>
  <c r="M59" i="64"/>
  <c r="A46" i="64"/>
  <c r="A45" i="64"/>
  <c r="A44" i="64"/>
  <c r="M69" i="66" l="1"/>
  <c r="M77" i="66" s="1"/>
  <c r="M66" i="64"/>
  <c r="M76" i="64" s="1"/>
  <c r="M59" i="43"/>
  <c r="L82" i="5" l="1"/>
  <c r="M59" i="49" l="1"/>
  <c r="M58" i="49"/>
  <c r="M57" i="49"/>
  <c r="M63" i="48"/>
  <c r="M70" i="48" s="1"/>
  <c r="M78" i="48" s="1"/>
  <c r="M62" i="47"/>
  <c r="M61" i="47"/>
  <c r="M61" i="45"/>
  <c r="M59" i="45"/>
  <c r="M58" i="43"/>
  <c r="M68" i="47" l="1"/>
  <c r="M78" i="47" s="1"/>
  <c r="M64" i="49"/>
  <c r="M66" i="45"/>
  <c r="M73" i="45" s="1"/>
  <c r="R103" i="5"/>
  <c r="S103" i="5" s="1"/>
  <c r="O103" i="5"/>
  <c r="P103" i="5" s="1"/>
  <c r="S61" i="5"/>
  <c r="P61" i="5"/>
  <c r="L61" i="5"/>
  <c r="I61" i="5"/>
  <c r="S60" i="5"/>
  <c r="P60" i="5"/>
  <c r="L60" i="5"/>
  <c r="I60" i="5"/>
  <c r="R59" i="5"/>
  <c r="S59" i="5" s="1"/>
  <c r="P59" i="5"/>
  <c r="L59" i="5"/>
  <c r="I59" i="5"/>
  <c r="I36" i="5"/>
  <c r="M36" i="5" s="1"/>
  <c r="M61" i="5" l="1"/>
  <c r="M60" i="5"/>
  <c r="M59" i="5"/>
  <c r="A53" i="62"/>
  <c r="M49" i="62"/>
  <c r="M48" i="62"/>
  <c r="M47" i="62"/>
  <c r="M46" i="62"/>
  <c r="A40" i="62"/>
  <c r="A39" i="62"/>
  <c r="A53" i="61"/>
  <c r="M49" i="61"/>
  <c r="M48" i="61"/>
  <c r="M47" i="61"/>
  <c r="M46" i="61"/>
  <c r="A40" i="61"/>
  <c r="A39" i="61"/>
  <c r="A52" i="59"/>
  <c r="M48" i="59"/>
  <c r="M47" i="59"/>
  <c r="M46" i="59"/>
  <c r="M45" i="59"/>
  <c r="A38" i="59"/>
  <c r="M53" i="61" l="1"/>
  <c r="M58" i="61" s="1"/>
  <c r="M53" i="62"/>
  <c r="M57" i="62" s="1"/>
  <c r="M52" i="59"/>
  <c r="M57" i="59" s="1"/>
  <c r="M59" i="35"/>
  <c r="M58" i="35"/>
  <c r="M57" i="35"/>
  <c r="M56" i="35"/>
  <c r="M65" i="38"/>
  <c r="M64" i="38"/>
  <c r="M63" i="38"/>
  <c r="M62" i="38"/>
  <c r="M69" i="32"/>
  <c r="M75" i="32"/>
  <c r="M74" i="32"/>
  <c r="M73" i="32"/>
  <c r="M72" i="32"/>
  <c r="M70" i="32"/>
  <c r="M56" i="54"/>
  <c r="M63" i="54" s="1"/>
  <c r="M69" i="54" s="1"/>
  <c r="M63" i="35" l="1"/>
  <c r="M69" i="35" s="1"/>
  <c r="M67" i="38"/>
  <c r="M77" i="38" s="1"/>
  <c r="M76" i="32"/>
  <c r="M82" i="32" s="1"/>
  <c r="A46" i="45"/>
  <c r="IU65388" i="54"/>
  <c r="IT65388" i="54"/>
  <c r="IS65388" i="54"/>
  <c r="IR65388" i="54"/>
  <c r="IQ65388" i="54"/>
  <c r="A63" i="54"/>
  <c r="A43" i="54"/>
  <c r="A42" i="54"/>
  <c r="A41" i="54"/>
  <c r="A64" i="49" l="1"/>
  <c r="A44" i="49"/>
  <c r="A43" i="49"/>
  <c r="A42" i="49"/>
  <c r="A70" i="48"/>
  <c r="A48" i="48"/>
  <c r="A47" i="48"/>
  <c r="A68" i="47"/>
  <c r="A49" i="47"/>
  <c r="A48" i="47"/>
  <c r="A47" i="47"/>
  <c r="A66" i="45"/>
  <c r="A47" i="45"/>
  <c r="A61" i="43"/>
  <c r="M60" i="43"/>
  <c r="M57" i="43"/>
  <c r="M56" i="43"/>
  <c r="M55" i="43"/>
  <c r="M54" i="43"/>
  <c r="M53" i="43"/>
  <c r="M52" i="43"/>
  <c r="M51" i="43"/>
  <c r="M50" i="43"/>
  <c r="M49" i="43"/>
  <c r="M48" i="43"/>
  <c r="M47" i="43"/>
  <c r="M46" i="43"/>
  <c r="M45" i="43"/>
  <c r="A42" i="43"/>
  <c r="A41" i="43"/>
  <c r="A53" i="42"/>
  <c r="M49" i="42"/>
  <c r="M48" i="42"/>
  <c r="M46" i="42"/>
  <c r="A40" i="42"/>
  <c r="A39" i="42"/>
  <c r="A67" i="38"/>
  <c r="A43" i="38"/>
  <c r="A41" i="38"/>
  <c r="A39" i="38"/>
  <c r="A58" i="39"/>
  <c r="M56" i="39"/>
  <c r="M55" i="39"/>
  <c r="M54" i="39"/>
  <c r="M51" i="39"/>
  <c r="M50" i="39"/>
  <c r="A46" i="39"/>
  <c r="A45" i="39"/>
  <c r="IU65388" i="35"/>
  <c r="IT65388" i="35"/>
  <c r="IS65388" i="35"/>
  <c r="IR65388" i="35"/>
  <c r="IQ65388" i="35"/>
  <c r="A63" i="35"/>
  <c r="A43" i="35"/>
  <c r="A42" i="35"/>
  <c r="A41" i="35"/>
  <c r="K19" i="3"/>
  <c r="I19" i="3"/>
  <c r="K13" i="3"/>
  <c r="I13" i="3"/>
  <c r="E8" i="2"/>
  <c r="G8" i="2"/>
  <c r="I8" i="2"/>
  <c r="M58" i="39" l="1"/>
  <c r="M63" i="39" s="1"/>
  <c r="M61" i="43"/>
  <c r="M66" i="43" s="1"/>
  <c r="M53" i="42"/>
  <c r="M58" i="42" s="1"/>
  <c r="O109" i="5"/>
  <c r="P109" i="5" s="1"/>
  <c r="S55" i="5"/>
  <c r="S50" i="5"/>
  <c r="R124" i="5"/>
  <c r="S124" i="5" s="1"/>
  <c r="R125" i="5"/>
  <c r="S125" i="5" s="1"/>
  <c r="S3" i="5"/>
  <c r="R6" i="5"/>
  <c r="S6" i="5" s="1"/>
  <c r="R9" i="5"/>
  <c r="S9" i="5" s="1"/>
  <c r="R15" i="5"/>
  <c r="S15" i="5" s="1"/>
  <c r="S16" i="5"/>
  <c r="R17" i="5"/>
  <c r="S17" i="5" s="1"/>
  <c r="S18" i="5"/>
  <c r="R19" i="5"/>
  <c r="S19" i="5" s="1"/>
  <c r="R20" i="5"/>
  <c r="S20" i="5" s="1"/>
  <c r="S21" i="5"/>
  <c r="R22" i="5"/>
  <c r="S22" i="5" s="1"/>
  <c r="S35" i="5"/>
  <c r="R45" i="5"/>
  <c r="S45" i="5" s="1"/>
  <c r="R48" i="5"/>
  <c r="S48" i="5" s="1"/>
  <c r="R51" i="5"/>
  <c r="S51" i="5" s="1"/>
  <c r="R54" i="5"/>
  <c r="S54" i="5" s="1"/>
  <c r="R56" i="5"/>
  <c r="S56" i="5" s="1"/>
  <c r="S57" i="5"/>
  <c r="S58" i="5"/>
  <c r="R62" i="5"/>
  <c r="S62" i="5" s="1"/>
  <c r="S63" i="5"/>
  <c r="S64" i="5"/>
  <c r="R66" i="5"/>
  <c r="S66" i="5" s="1"/>
  <c r="R67" i="5"/>
  <c r="S67" i="5" s="1"/>
  <c r="R69" i="5"/>
  <c r="S69" i="5" s="1"/>
  <c r="R70" i="5"/>
  <c r="S70" i="5" s="1"/>
  <c r="R72" i="5"/>
  <c r="S72" i="5" s="1"/>
  <c r="R75" i="5"/>
  <c r="S75" i="5" s="1"/>
  <c r="R78" i="5"/>
  <c r="S78" i="5" s="1"/>
  <c r="R79" i="5"/>
  <c r="S79" i="5" s="1"/>
  <c r="S80" i="5"/>
  <c r="R81" i="5"/>
  <c r="S81" i="5" s="1"/>
  <c r="S82" i="5"/>
  <c r="R83" i="5"/>
  <c r="S83" i="5" s="1"/>
  <c r="R87" i="5"/>
  <c r="S87" i="5" s="1"/>
  <c r="R88" i="5"/>
  <c r="S88" i="5" s="1"/>
  <c r="S89" i="5"/>
  <c r="S90" i="5"/>
  <c r="R91" i="5"/>
  <c r="S91" i="5" s="1"/>
  <c r="R92" i="5"/>
  <c r="S92" i="5" s="1"/>
  <c r="S94" i="5"/>
  <c r="R95" i="5"/>
  <c r="S95" i="5" s="1"/>
  <c r="S96" i="5"/>
  <c r="R97" i="5"/>
  <c r="S97" i="5" s="1"/>
  <c r="R101" i="5"/>
  <c r="S101" i="5" s="1"/>
  <c r="S102" i="5"/>
  <c r="R104" i="5"/>
  <c r="S104" i="5" s="1"/>
  <c r="R105" i="5"/>
  <c r="S105" i="5" s="1"/>
  <c r="R106" i="5"/>
  <c r="S106" i="5" s="1"/>
  <c r="S107" i="5"/>
  <c r="R109" i="5"/>
  <c r="S109" i="5" s="1"/>
  <c r="R111" i="5"/>
  <c r="S111" i="5" s="1"/>
  <c r="R112" i="5"/>
  <c r="S112" i="5" s="1"/>
  <c r="R115" i="5"/>
  <c r="S115" i="5" s="1"/>
  <c r="R116" i="5"/>
  <c r="S116" i="5" s="1"/>
  <c r="R118" i="5"/>
  <c r="S118" i="5" s="1"/>
  <c r="R120" i="5"/>
  <c r="S120" i="5" s="1"/>
  <c r="R122" i="5"/>
  <c r="S122" i="5" s="1"/>
  <c r="O125" i="5"/>
  <c r="P125" i="5" s="1"/>
  <c r="O124" i="5"/>
  <c r="P124" i="5" s="1"/>
  <c r="O122" i="5"/>
  <c r="P122" i="5" s="1"/>
  <c r="O120" i="5"/>
  <c r="P120" i="5" s="1"/>
  <c r="O118" i="5"/>
  <c r="P118" i="5" s="1"/>
  <c r="O116" i="5"/>
  <c r="P116" i="5" s="1"/>
  <c r="O115" i="5"/>
  <c r="P115" i="5" s="1"/>
  <c r="O112" i="5"/>
  <c r="P112" i="5" s="1"/>
  <c r="O111" i="5"/>
  <c r="P111" i="5" s="1"/>
  <c r="O106" i="5"/>
  <c r="P106" i="5" s="1"/>
  <c r="O105" i="5"/>
  <c r="P105" i="5" s="1"/>
  <c r="O104" i="5"/>
  <c r="P104" i="5" s="1"/>
  <c r="O101" i="5"/>
  <c r="P101" i="5" s="1"/>
  <c r="O97" i="5"/>
  <c r="P97" i="5" s="1"/>
  <c r="O95" i="5"/>
  <c r="P95" i="5" s="1"/>
  <c r="O92" i="5"/>
  <c r="P92" i="5" s="1"/>
  <c r="O91" i="5"/>
  <c r="P91" i="5" s="1"/>
  <c r="O88" i="5"/>
  <c r="P88" i="5" s="1"/>
  <c r="O87" i="5"/>
  <c r="P87" i="5" s="1"/>
  <c r="O83" i="5"/>
  <c r="P83" i="5" s="1"/>
  <c r="O81" i="5"/>
  <c r="P81" i="5" s="1"/>
  <c r="O79" i="5"/>
  <c r="P79" i="5" s="1"/>
  <c r="O78" i="5"/>
  <c r="P78" i="5" s="1"/>
  <c r="O75" i="5"/>
  <c r="P75" i="5" s="1"/>
  <c r="O72" i="5"/>
  <c r="P72" i="5" s="1"/>
  <c r="O70" i="5"/>
  <c r="P70" i="5" s="1"/>
  <c r="O69" i="5"/>
  <c r="P69" i="5" s="1"/>
  <c r="O67" i="5"/>
  <c r="P67" i="5" s="1"/>
  <c r="O66" i="5"/>
  <c r="P66" i="5" s="1"/>
  <c r="O56" i="5"/>
  <c r="P56" i="5" s="1"/>
  <c r="P55" i="5"/>
  <c r="O54" i="5"/>
  <c r="P54" i="5" s="1"/>
  <c r="O51" i="5"/>
  <c r="P51" i="5" s="1"/>
  <c r="P50" i="5"/>
  <c r="O48" i="5"/>
  <c r="P48" i="5" s="1"/>
  <c r="O45" i="5"/>
  <c r="P45" i="5" s="1"/>
  <c r="O22" i="5"/>
  <c r="P22" i="5" s="1"/>
  <c r="O20" i="5"/>
  <c r="P20" i="5" s="1"/>
  <c r="O19" i="5"/>
  <c r="P19" i="5" s="1"/>
  <c r="O17" i="5"/>
  <c r="P17" i="5" s="1"/>
  <c r="O15" i="5"/>
  <c r="P15" i="5" s="1"/>
  <c r="O9" i="5"/>
  <c r="P9" i="5" s="1"/>
  <c r="O6" i="5"/>
  <c r="P6" i="5" s="1"/>
  <c r="P3" i="5"/>
  <c r="P107" i="5"/>
  <c r="P102" i="5"/>
  <c r="P96" i="5"/>
  <c r="P94" i="5"/>
  <c r="P93" i="5"/>
  <c r="P90" i="5"/>
  <c r="P89" i="5"/>
  <c r="P82" i="5"/>
  <c r="P80" i="5"/>
  <c r="P64" i="5"/>
  <c r="P63" i="5"/>
  <c r="O62" i="5"/>
  <c r="P62" i="5" s="1"/>
  <c r="P58" i="5"/>
  <c r="P57" i="5"/>
  <c r="P35" i="5"/>
  <c r="P21" i="5"/>
  <c r="P18" i="5"/>
  <c r="P16" i="5"/>
  <c r="K125" i="5"/>
  <c r="L125" i="5" s="1"/>
  <c r="K124" i="5"/>
  <c r="L124" i="5" s="1"/>
  <c r="K122" i="5"/>
  <c r="L122" i="5" s="1"/>
  <c r="K120" i="5"/>
  <c r="L120" i="5" s="1"/>
  <c r="K118" i="5"/>
  <c r="L118" i="5" s="1"/>
  <c r="K116" i="5"/>
  <c r="L116" i="5" s="1"/>
  <c r="K115" i="5"/>
  <c r="L115" i="5" s="1"/>
  <c r="K112" i="5"/>
  <c r="L112" i="5" s="1"/>
  <c r="K111" i="5"/>
  <c r="L111" i="5" s="1"/>
  <c r="K109" i="5"/>
  <c r="L109" i="5" s="1"/>
  <c r="K106" i="5"/>
  <c r="L106" i="5" s="1"/>
  <c r="K104" i="5"/>
  <c r="L104" i="5" s="1"/>
  <c r="K101" i="5"/>
  <c r="L101" i="5" s="1"/>
  <c r="K97" i="5"/>
  <c r="L97" i="5" s="1"/>
  <c r="K95" i="5"/>
  <c r="L95" i="5" s="1"/>
  <c r="K92" i="5"/>
  <c r="L92" i="5" s="1"/>
  <c r="K91" i="5"/>
  <c r="L91" i="5" s="1"/>
  <c r="K88" i="5"/>
  <c r="L88" i="5" s="1"/>
  <c r="L87" i="5"/>
  <c r="K83" i="5"/>
  <c r="L83" i="5" s="1"/>
  <c r="K81" i="5"/>
  <c r="L81" i="5" s="1"/>
  <c r="K79" i="5"/>
  <c r="L79" i="5" s="1"/>
  <c r="K78" i="5"/>
  <c r="L78" i="5" s="1"/>
  <c r="K75" i="5"/>
  <c r="L75" i="5" s="1"/>
  <c r="K72" i="5"/>
  <c r="L72" i="5" s="1"/>
  <c r="K70" i="5"/>
  <c r="L70" i="5" s="1"/>
  <c r="K69" i="5"/>
  <c r="L69" i="5" s="1"/>
  <c r="K67" i="5"/>
  <c r="L67" i="5" s="1"/>
  <c r="K66" i="5"/>
  <c r="L66" i="5" s="1"/>
  <c r="L57" i="5"/>
  <c r="K56" i="5"/>
  <c r="L56" i="5" s="1"/>
  <c r="L55" i="5"/>
  <c r="K54" i="5"/>
  <c r="L54" i="5" s="1"/>
  <c r="K51" i="5"/>
  <c r="L51" i="5" s="1"/>
  <c r="K48" i="5"/>
  <c r="K45" i="5"/>
  <c r="K22" i="5"/>
  <c r="K20" i="5"/>
  <c r="L20" i="5" s="1"/>
  <c r="K19" i="5"/>
  <c r="L35" i="5"/>
  <c r="L21" i="5"/>
  <c r="L18" i="5"/>
  <c r="K15" i="5"/>
  <c r="L15" i="5" s="1"/>
  <c r="K9" i="5"/>
  <c r="L9" i="5" s="1"/>
  <c r="K6" i="5"/>
  <c r="L6" i="5" s="1"/>
  <c r="L3" i="5"/>
  <c r="L107" i="5"/>
  <c r="I96" i="5"/>
  <c r="I107" i="5"/>
  <c r="L89" i="5"/>
  <c r="L90" i="5"/>
  <c r="L80" i="5"/>
  <c r="I80" i="5"/>
  <c r="M73" i="5"/>
  <c r="H72" i="5"/>
  <c r="I72" i="5" s="1"/>
  <c r="I70" i="5"/>
  <c r="H69" i="5"/>
  <c r="I69" i="5" s="1"/>
  <c r="H67" i="5"/>
  <c r="I67" i="5" s="1"/>
  <c r="M52" i="5"/>
  <c r="M49" i="5"/>
  <c r="I18" i="5"/>
  <c r="L16" i="5"/>
  <c r="K17" i="5" l="1"/>
  <c r="L17" i="5" s="1"/>
  <c r="M80" i="5"/>
  <c r="M107" i="5"/>
  <c r="M96" i="5"/>
  <c r="L48" i="5"/>
  <c r="L22" i="5"/>
  <c r="L45" i="5"/>
  <c r="L50" i="5"/>
  <c r="L19" i="5"/>
  <c r="M69" i="5"/>
  <c r="M75" i="5"/>
  <c r="M72" i="5"/>
  <c r="M67" i="5"/>
  <c r="M70" i="5"/>
  <c r="M18" i="5"/>
  <c r="G40" i="2"/>
  <c r="I40" i="2"/>
  <c r="K40" i="2"/>
  <c r="E40" i="2"/>
  <c r="K34" i="2"/>
  <c r="G34" i="2"/>
  <c r="I34" i="2"/>
  <c r="E34" i="2"/>
  <c r="K84" i="4"/>
  <c r="IU65401" i="32"/>
  <c r="IT65401" i="32"/>
  <c r="IS65401" i="32"/>
  <c r="IR65401" i="32"/>
  <c r="IQ65401" i="32"/>
  <c r="A76" i="32"/>
  <c r="H3" i="5"/>
  <c r="I3" i="5" s="1"/>
  <c r="M3" i="5" s="1"/>
  <c r="H6" i="5"/>
  <c r="I6" i="5" s="1"/>
  <c r="M6" i="5" s="1"/>
  <c r="H9" i="5"/>
  <c r="I9" i="5" s="1"/>
  <c r="M9" i="5" s="1"/>
  <c r="H15" i="5"/>
  <c r="I15" i="5" s="1"/>
  <c r="M15" i="5" s="1"/>
  <c r="I16" i="5"/>
  <c r="M16" i="5" s="1"/>
  <c r="H17" i="5"/>
  <c r="I17" i="5" s="1"/>
  <c r="H19" i="5"/>
  <c r="I19" i="5" s="1"/>
  <c r="H20" i="5"/>
  <c r="I20" i="5" s="1"/>
  <c r="M20" i="5" s="1"/>
  <c r="I21" i="5"/>
  <c r="M21" i="5" s="1"/>
  <c r="H22" i="5"/>
  <c r="I22" i="5" s="1"/>
  <c r="I35" i="5"/>
  <c r="M35" i="5" s="1"/>
  <c r="H45" i="5"/>
  <c r="I45" i="5" s="1"/>
  <c r="H48" i="5"/>
  <c r="I48" i="5" s="1"/>
  <c r="I50" i="5"/>
  <c r="H51" i="5"/>
  <c r="I51" i="5" s="1"/>
  <c r="M51" i="5" s="1"/>
  <c r="H54" i="5"/>
  <c r="I54" i="5" s="1"/>
  <c r="M54" i="5" s="1"/>
  <c r="I55" i="5"/>
  <c r="M55" i="5" s="1"/>
  <c r="H56" i="5"/>
  <c r="I56" i="5" s="1"/>
  <c r="M56" i="5" s="1"/>
  <c r="I57" i="5"/>
  <c r="M57" i="5" s="1"/>
  <c r="H66" i="5"/>
  <c r="I66" i="5" s="1"/>
  <c r="M66" i="5" s="1"/>
  <c r="M78" i="5"/>
  <c r="H79" i="5"/>
  <c r="I79" i="5" s="1"/>
  <c r="M79" i="5" s="1"/>
  <c r="H81" i="5"/>
  <c r="I81" i="5" s="1"/>
  <c r="M81" i="5" s="1"/>
  <c r="I82" i="5"/>
  <c r="M82" i="5" s="1"/>
  <c r="H83" i="5"/>
  <c r="I83" i="5" s="1"/>
  <c r="M83" i="5" s="1"/>
  <c r="H87" i="5"/>
  <c r="I87" i="5" s="1"/>
  <c r="M87" i="5" s="1"/>
  <c r="H88" i="5"/>
  <c r="I88" i="5" s="1"/>
  <c r="M88" i="5" s="1"/>
  <c r="I89" i="5"/>
  <c r="M89" i="5" s="1"/>
  <c r="I90" i="5"/>
  <c r="M90" i="5" s="1"/>
  <c r="H91" i="5"/>
  <c r="I91" i="5" s="1"/>
  <c r="M91" i="5" s="1"/>
  <c r="H92" i="5"/>
  <c r="I92" i="5" s="1"/>
  <c r="M92" i="5" s="1"/>
  <c r="I95" i="5"/>
  <c r="M95" i="5" s="1"/>
  <c r="H97" i="5"/>
  <c r="I97" i="5" s="1"/>
  <c r="M97" i="5" s="1"/>
  <c r="H101" i="5"/>
  <c r="I101" i="5" s="1"/>
  <c r="M101" i="5" s="1"/>
  <c r="H104" i="5"/>
  <c r="I104" i="5" s="1"/>
  <c r="M104" i="5" s="1"/>
  <c r="H106" i="5"/>
  <c r="I106" i="5" s="1"/>
  <c r="M106" i="5" s="1"/>
  <c r="H109" i="5"/>
  <c r="I109" i="5" s="1"/>
  <c r="M109" i="5" s="1"/>
  <c r="H111" i="5"/>
  <c r="I111" i="5" s="1"/>
  <c r="M111" i="5" s="1"/>
  <c r="H112" i="5"/>
  <c r="I112" i="5" s="1"/>
  <c r="M112" i="5" s="1"/>
  <c r="H115" i="5"/>
  <c r="I115" i="5" s="1"/>
  <c r="M115" i="5" s="1"/>
  <c r="H116" i="5"/>
  <c r="I116" i="5" s="1"/>
  <c r="M116" i="5" s="1"/>
  <c r="H118" i="5"/>
  <c r="I118" i="5" s="1"/>
  <c r="M118" i="5" s="1"/>
  <c r="H120" i="5"/>
  <c r="I120" i="5" s="1"/>
  <c r="M120" i="5" s="1"/>
  <c r="H122" i="5"/>
  <c r="I122" i="5" s="1"/>
  <c r="M122" i="5" s="1"/>
  <c r="H124" i="5"/>
  <c r="I124" i="5" s="1"/>
  <c r="M124" i="5" s="1"/>
  <c r="H125" i="5"/>
  <c r="I125" i="5" s="1"/>
  <c r="M125" i="5" s="1"/>
  <c r="I4" i="4"/>
  <c r="K4" i="4"/>
  <c r="E19" i="4"/>
  <c r="G19" i="4"/>
  <c r="I19" i="4"/>
  <c r="K19" i="4"/>
  <c r="E30" i="4"/>
  <c r="G30" i="4"/>
  <c r="I30" i="4"/>
  <c r="K30" i="4"/>
  <c r="G101" i="4"/>
  <c r="I49" i="4"/>
  <c r="J49" i="4"/>
  <c r="K49" i="4"/>
  <c r="L49" i="4"/>
  <c r="K52" i="4"/>
  <c r="I61" i="4"/>
  <c r="K61" i="4"/>
  <c r="K62" i="4"/>
  <c r="K65" i="4"/>
  <c r="K68" i="4"/>
  <c r="E72" i="4"/>
  <c r="G72" i="4"/>
  <c r="I72" i="4"/>
  <c r="K72" i="4"/>
  <c r="E73" i="4"/>
  <c r="G73" i="4"/>
  <c r="I73" i="4"/>
  <c r="K73" i="4"/>
  <c r="E76" i="4"/>
  <c r="G76" i="4"/>
  <c r="I76" i="4"/>
  <c r="K76" i="4"/>
  <c r="E79" i="4"/>
  <c r="G79" i="4"/>
  <c r="I79" i="4"/>
  <c r="K79" i="4"/>
  <c r="E83" i="4"/>
  <c r="G83" i="4"/>
  <c r="I83" i="4"/>
  <c r="K83" i="4"/>
  <c r="E84" i="4"/>
  <c r="G84" i="4"/>
  <c r="I84" i="4"/>
  <c r="E87" i="4"/>
  <c r="G87" i="4"/>
  <c r="I87" i="4"/>
  <c r="K87" i="4"/>
  <c r="E90" i="4"/>
  <c r="G90" i="4"/>
  <c r="I90" i="4"/>
  <c r="K90" i="4"/>
  <c r="E93" i="4"/>
  <c r="G93" i="4"/>
  <c r="I93" i="4"/>
  <c r="K93" i="4"/>
  <c r="E97" i="4"/>
  <c r="G97" i="4"/>
  <c r="I97" i="4"/>
  <c r="K97" i="4"/>
  <c r="E104" i="4"/>
  <c r="G104" i="4"/>
  <c r="I104" i="4"/>
  <c r="K104" i="4"/>
  <c r="E107" i="4"/>
  <c r="G107" i="4"/>
  <c r="I107" i="4"/>
  <c r="K107" i="4"/>
  <c r="M13" i="3"/>
  <c r="M19" i="3"/>
  <c r="G37" i="3"/>
  <c r="I37" i="3"/>
  <c r="K37" i="3"/>
  <c r="M37" i="3"/>
  <c r="G43" i="3"/>
  <c r="I43" i="3"/>
  <c r="K43" i="3"/>
  <c r="M43" i="3"/>
  <c r="E4" i="2"/>
  <c r="G4" i="2"/>
  <c r="I4" i="2"/>
  <c r="K4" i="2"/>
  <c r="E55" i="2"/>
  <c r="G37" i="2"/>
  <c r="I46" i="2"/>
  <c r="K37" i="2"/>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M17" i="5" l="1"/>
  <c r="K101" i="4"/>
  <c r="E101" i="4"/>
  <c r="E98" i="4"/>
  <c r="I101" i="4"/>
  <c r="G98" i="4"/>
  <c r="K98" i="4"/>
  <c r="M45" i="5"/>
  <c r="M22" i="5"/>
  <c r="M50" i="5"/>
  <c r="M48" i="5"/>
  <c r="M19" i="5"/>
  <c r="K43" i="2"/>
  <c r="E49" i="2"/>
  <c r="I37" i="2"/>
  <c r="E37" i="2"/>
  <c r="I49" i="2"/>
  <c r="E43" i="2"/>
  <c r="I43" i="2"/>
  <c r="G43" i="2"/>
  <c r="E46" i="2"/>
  <c r="I55" i="2"/>
  <c r="I98" i="4"/>
  <c r="G55" i="2"/>
  <c r="K55" i="2"/>
  <c r="K49" i="2"/>
  <c r="K46" i="2"/>
  <c r="G49"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600-000001000000}">
      <text>
        <r>
          <rPr>
            <sz val="9"/>
            <color indexed="81"/>
            <rFont val="Tahoma"/>
            <family val="2"/>
          </rPr>
          <t xml:space="preserve">
cosa produco
</t>
        </r>
        <r>
          <rPr>
            <b/>
            <sz val="9"/>
            <color indexed="81"/>
            <rFont val="Tahoma"/>
            <family val="2"/>
          </rPr>
          <t>campo obbligatorio</t>
        </r>
      </text>
    </comment>
    <comment ref="K68" authorId="0" shapeId="0" xr:uid="{00000000-0006-0000-06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800-000001000000}">
      <text>
        <r>
          <rPr>
            <sz val="9"/>
            <color indexed="81"/>
            <rFont val="Tahoma"/>
            <family val="2"/>
          </rPr>
          <t xml:space="preserve">
cosa produco
</t>
        </r>
        <r>
          <rPr>
            <b/>
            <sz val="9"/>
            <color indexed="81"/>
            <rFont val="Tahoma"/>
            <family val="2"/>
          </rPr>
          <t>campo obbligatorio</t>
        </r>
      </text>
    </comment>
    <comment ref="A27" authorId="0" shapeId="0" xr:uid="{00000000-0006-0000-0800-000002000000}">
      <text>
        <r>
          <rPr>
            <sz val="9"/>
            <color indexed="81"/>
            <rFont val="Tahoma"/>
            <family val="2"/>
          </rPr>
          <t>indici non strettamente necessari se non si richiama nella finalità il miglioramento temporale</t>
        </r>
      </text>
    </comment>
    <comment ref="A30" authorId="0" shapeId="0" xr:uid="{00000000-0006-0000-0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00000000-0006-0000-0800-000004000000}">
      <text>
        <r>
          <rPr>
            <sz val="9"/>
            <color indexed="81"/>
            <rFont val="Tahoma"/>
            <family val="2"/>
          </rPr>
          <t xml:space="preserve">è la misurazione qualitativa della nostro risultato 
</t>
        </r>
      </text>
    </comment>
    <comment ref="K61" authorId="0" shapeId="0" xr:uid="{00000000-0006-0000-0800-000005000000}">
      <text>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A00-000001000000}">
      <text>
        <r>
          <rPr>
            <sz val="9"/>
            <color indexed="81"/>
            <rFont val="Tahoma"/>
            <family val="2"/>
          </rPr>
          <t xml:space="preserve">
cosa produco
</t>
        </r>
        <r>
          <rPr>
            <b/>
            <sz val="9"/>
            <color indexed="81"/>
            <rFont val="Tahoma"/>
            <family val="2"/>
          </rPr>
          <t>campo obbligatorio</t>
        </r>
      </text>
    </comment>
    <comment ref="A27" authorId="0" shapeId="0" xr:uid="{00000000-0006-0000-0A00-000002000000}">
      <text>
        <r>
          <rPr>
            <sz val="9"/>
            <color indexed="81"/>
            <rFont val="Tahoma"/>
            <family val="2"/>
          </rPr>
          <t>indici non strettamente necessari se non si richiama nella finalità il miglioramento temporale</t>
        </r>
      </text>
    </comment>
    <comment ref="A30" authorId="0" shapeId="0" xr:uid="{00000000-0006-0000-0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00000000-0006-0000-0A00-000004000000}">
      <text>
        <r>
          <rPr>
            <sz val="9"/>
            <color indexed="81"/>
            <rFont val="Tahoma"/>
            <family val="2"/>
          </rPr>
          <t xml:space="preserve">è la misurazione qualitativa della nostro risultato 
</t>
        </r>
      </text>
    </comment>
    <comment ref="K61" authorId="0" shapeId="0" xr:uid="{00000000-0006-0000-0A00-000005000000}">
      <text>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D00-000001000000}">
      <text>
        <r>
          <rPr>
            <sz val="9"/>
            <color indexed="81"/>
            <rFont val="Tahoma"/>
            <family val="2"/>
          </rPr>
          <t xml:space="preserve">
cosa produco
</t>
        </r>
        <r>
          <rPr>
            <b/>
            <sz val="9"/>
            <color indexed="81"/>
            <rFont val="Tahoma"/>
            <family val="2"/>
          </rPr>
          <t>campo obbligatorio</t>
        </r>
      </text>
    </comment>
    <comment ref="A35" authorId="0" shapeId="0" xr:uid="{00000000-0006-0000-0D00-000002000000}">
      <text>
        <r>
          <rPr>
            <sz val="9"/>
            <color indexed="81"/>
            <rFont val="Tahoma"/>
            <family val="2"/>
          </rPr>
          <t>indici non strettamente necessari se non si richiama nella finalità il miglioramento temporale</t>
        </r>
      </text>
    </comment>
    <comment ref="A39" authorId="0" shapeId="0" xr:uid="{00000000-0006-0000-0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D00-000004000000}">
      <text>
        <r>
          <rPr>
            <sz val="9"/>
            <color indexed="81"/>
            <rFont val="Tahoma"/>
            <family val="2"/>
          </rPr>
          <t xml:space="preserve">è la misurazione qualitativa della nostro risultato 
</t>
        </r>
      </text>
    </comment>
    <comment ref="K58" authorId="0" shapeId="0" xr:uid="{00000000-0006-0000-0D00-000005000000}">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E00-000001000000}">
      <text>
        <r>
          <rPr>
            <sz val="9"/>
            <color indexed="81"/>
            <rFont val="Tahoma"/>
            <family val="2"/>
          </rPr>
          <t xml:space="preserve">
cosa produco
</t>
        </r>
        <r>
          <rPr>
            <b/>
            <sz val="9"/>
            <color indexed="81"/>
            <rFont val="Tahoma"/>
            <family val="2"/>
          </rPr>
          <t>campo obbligatorio</t>
        </r>
      </text>
    </comment>
    <comment ref="A35" authorId="0" shapeId="0" xr:uid="{00000000-0006-0000-0E00-000002000000}">
      <text>
        <r>
          <rPr>
            <sz val="9"/>
            <color indexed="81"/>
            <rFont val="Tahoma"/>
            <family val="2"/>
          </rPr>
          <t>indici non strettamente necessari se non si richiama nella finalità il miglioramento temporale</t>
        </r>
      </text>
    </comment>
    <comment ref="A39" authorId="0" shapeId="0" xr:uid="{00000000-0006-0000-0E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E00-000004000000}">
      <text>
        <r>
          <rPr>
            <sz val="9"/>
            <color indexed="81"/>
            <rFont val="Tahoma"/>
            <family val="2"/>
          </rPr>
          <t xml:space="preserve">è la misurazione qualitativa della nostro risultato 
</t>
        </r>
      </text>
    </comment>
    <comment ref="K63" authorId="0" shapeId="0" xr:uid="{00000000-0006-0000-0E00-000005000000}">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F00-000001000000}">
      <text>
        <r>
          <rPr>
            <sz val="9"/>
            <color indexed="81"/>
            <rFont val="Tahoma"/>
            <family val="2"/>
          </rPr>
          <t xml:space="preserve">
cosa produco
</t>
        </r>
        <r>
          <rPr>
            <b/>
            <sz val="9"/>
            <color indexed="81"/>
            <rFont val="Tahoma"/>
            <family val="2"/>
          </rPr>
          <t>campo obbligatorio</t>
        </r>
      </text>
    </comment>
    <comment ref="A35" authorId="0" shapeId="0" xr:uid="{00000000-0006-0000-0F00-000002000000}">
      <text>
        <r>
          <rPr>
            <sz val="9"/>
            <color indexed="81"/>
            <rFont val="Tahoma"/>
            <family val="2"/>
          </rPr>
          <t>indici non strettamente necessari se non si richiama nella finalità il miglioramento temporale</t>
        </r>
      </text>
    </comment>
    <comment ref="A39" authorId="0" shapeId="0" xr:uid="{00000000-0006-0000-0F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F00-000004000000}">
      <text>
        <r>
          <rPr>
            <sz val="9"/>
            <color indexed="81"/>
            <rFont val="Tahoma"/>
            <family val="2"/>
          </rPr>
          <t xml:space="preserve">è la misurazione qualitativa della nostro risultato 
</t>
        </r>
      </text>
    </comment>
    <comment ref="K63" authorId="0" shapeId="0" xr:uid="{00000000-0006-0000-0F00-000005000000}">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000-000001000000}">
      <text>
        <r>
          <rPr>
            <sz val="9"/>
            <color indexed="81"/>
            <rFont val="Tahoma"/>
            <family val="2"/>
          </rPr>
          <t xml:space="preserve">
cosa produco
</t>
        </r>
        <r>
          <rPr>
            <b/>
            <sz val="9"/>
            <color indexed="81"/>
            <rFont val="Tahoma"/>
            <family val="2"/>
          </rPr>
          <t>campo obbligatorio</t>
        </r>
      </text>
    </comment>
    <comment ref="A35" authorId="0" shapeId="0" xr:uid="{00000000-0006-0000-1000-000002000000}">
      <text>
        <r>
          <rPr>
            <sz val="9"/>
            <color indexed="81"/>
            <rFont val="Tahoma"/>
            <family val="2"/>
          </rPr>
          <t>indici non strettamente necessari se non si richiama nella finalità il miglioramento temporale</t>
        </r>
      </text>
    </comment>
    <comment ref="A39" authorId="0" shapeId="0" xr:uid="{00000000-0006-0000-10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000-000004000000}">
      <text>
        <r>
          <rPr>
            <sz val="9"/>
            <color indexed="81"/>
            <rFont val="Tahoma"/>
            <family val="2"/>
          </rPr>
          <t xml:space="preserve">è la misurazione qualitativa della nostro risultato 
</t>
        </r>
      </text>
    </comment>
    <comment ref="K63" authorId="0" shapeId="0" xr:uid="{00000000-0006-0000-1000-000005000000}">
      <text>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100-000001000000}">
      <text>
        <r>
          <rPr>
            <sz val="9"/>
            <color indexed="81"/>
            <rFont val="Tahoma"/>
            <family val="2"/>
          </rPr>
          <t xml:space="preserve">
cosa produco
</t>
        </r>
        <r>
          <rPr>
            <b/>
            <sz val="9"/>
            <color indexed="81"/>
            <rFont val="Tahoma"/>
            <family val="2"/>
          </rPr>
          <t>campo obbligatorio</t>
        </r>
      </text>
    </comment>
    <comment ref="A35" authorId="0" shapeId="0" xr:uid="{00000000-0006-0000-1100-000002000000}">
      <text>
        <r>
          <rPr>
            <sz val="9"/>
            <color indexed="81"/>
            <rFont val="Tahoma"/>
            <family val="2"/>
          </rPr>
          <t>indici non strettamente necessari se non si richiama nella finalità il miglioramento temporale</t>
        </r>
      </text>
    </comment>
    <comment ref="A39" authorId="0" shapeId="0" xr:uid="{00000000-0006-0000-11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100-000004000000}">
      <text>
        <r>
          <rPr>
            <sz val="9"/>
            <color indexed="81"/>
            <rFont val="Tahoma"/>
            <family val="2"/>
          </rPr>
          <t xml:space="preserve">è la misurazione qualitativa della nostro risultato 
</t>
        </r>
      </text>
    </comment>
    <comment ref="K63" authorId="0" shapeId="0" xr:uid="{00000000-0006-0000-1100-000005000000}">
      <text>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200-000001000000}">
      <text>
        <r>
          <rPr>
            <sz val="9"/>
            <color indexed="81"/>
            <rFont val="Tahoma"/>
            <family val="2"/>
          </rPr>
          <t xml:space="preserve">
cosa produco
</t>
        </r>
        <r>
          <rPr>
            <b/>
            <sz val="9"/>
            <color indexed="81"/>
            <rFont val="Tahoma"/>
            <family val="2"/>
          </rPr>
          <t>campo obbligatorio</t>
        </r>
      </text>
    </comment>
    <comment ref="A35" authorId="0" shapeId="0" xr:uid="{00000000-0006-0000-1200-000002000000}">
      <text>
        <r>
          <rPr>
            <sz val="9"/>
            <color indexed="81"/>
            <rFont val="Tahoma"/>
            <family val="2"/>
          </rPr>
          <t>indici non strettamente necessari se non si richiama nella finalità il miglioramento temporale</t>
        </r>
      </text>
    </comment>
    <comment ref="A38" authorId="0" shapeId="0" xr:uid="{00000000-0006-0000-12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200-000004000000}">
      <text>
        <r>
          <rPr>
            <sz val="9"/>
            <color indexed="81"/>
            <rFont val="Tahoma"/>
            <family val="2"/>
          </rPr>
          <t xml:space="preserve">è la misurazione qualitativa della nostro risultato 
</t>
        </r>
      </text>
    </comment>
    <comment ref="K60" authorId="0" shapeId="0" xr:uid="{00000000-0006-0000-1200-000005000000}">
      <text>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300-000001000000}">
      <text>
        <r>
          <rPr>
            <sz val="9"/>
            <color indexed="81"/>
            <rFont val="Tahoma"/>
            <family val="2"/>
          </rPr>
          <t xml:space="preserve">
cosa produco
</t>
        </r>
        <r>
          <rPr>
            <b/>
            <sz val="9"/>
            <color indexed="81"/>
            <rFont val="Tahoma"/>
            <family val="2"/>
          </rPr>
          <t>campo obbligatorio</t>
        </r>
      </text>
    </comment>
    <comment ref="A35" authorId="0" shapeId="0" xr:uid="{00000000-0006-0000-1300-000002000000}">
      <text>
        <r>
          <rPr>
            <sz val="9"/>
            <color indexed="81"/>
            <rFont val="Tahoma"/>
            <family val="2"/>
          </rPr>
          <t>indici non strettamente necessari se non si richiama nella finalità il miglioramento temporale</t>
        </r>
      </text>
    </comment>
    <comment ref="A38" authorId="0" shapeId="0" xr:uid="{00000000-0006-0000-1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300-000004000000}">
      <text>
        <r>
          <rPr>
            <sz val="9"/>
            <color indexed="81"/>
            <rFont val="Tahoma"/>
            <family val="2"/>
          </rPr>
          <t xml:space="preserve">è la misurazione qualitativa della nostro risultato 
</t>
        </r>
      </text>
    </comment>
    <comment ref="K62" authorId="0" shapeId="0" xr:uid="{00000000-0006-0000-1300-000005000000}">
      <text>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400-000001000000}">
      <text>
        <r>
          <rPr>
            <sz val="9"/>
            <color indexed="81"/>
            <rFont val="Tahoma"/>
            <family val="2"/>
          </rPr>
          <t xml:space="preserve">
cosa produco
</t>
        </r>
        <r>
          <rPr>
            <b/>
            <sz val="9"/>
            <color indexed="81"/>
            <rFont val="Tahoma"/>
            <family val="2"/>
          </rPr>
          <t>campo obbligatorio</t>
        </r>
      </text>
    </comment>
    <comment ref="A33" authorId="0" shapeId="0" xr:uid="{00000000-0006-0000-1400-000002000000}">
      <text>
        <r>
          <rPr>
            <sz val="9"/>
            <color indexed="81"/>
            <rFont val="Tahoma"/>
            <family val="2"/>
          </rPr>
          <t>indici non strettamente necessari se non si richiama nella finalità il miglioramento temporale</t>
        </r>
      </text>
    </comment>
    <comment ref="A35" authorId="0" shapeId="0" xr:uid="{00000000-0006-0000-14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1400-000004000000}">
      <text>
        <r>
          <rPr>
            <sz val="9"/>
            <color indexed="81"/>
            <rFont val="Tahoma"/>
            <family val="2"/>
          </rPr>
          <t xml:space="preserve">è la misurazione qualitativa della nostro risultato 
</t>
        </r>
      </text>
    </comment>
    <comment ref="K56" authorId="0" shapeId="0" xr:uid="{00000000-0006-0000-1400-000005000000}">
      <text>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500-000001000000}">
      <text>
        <r>
          <rPr>
            <sz val="9"/>
            <color indexed="81"/>
            <rFont val="Tahoma"/>
            <family val="2"/>
          </rPr>
          <t xml:space="preserve">
cosa produco
</t>
        </r>
        <r>
          <rPr>
            <b/>
            <sz val="9"/>
            <color indexed="81"/>
            <rFont val="Tahoma"/>
            <family val="2"/>
          </rPr>
          <t>campo obbligatorio</t>
        </r>
      </text>
    </comment>
    <comment ref="A32" authorId="0" shapeId="0" xr:uid="{00000000-0006-0000-1500-000002000000}">
      <text>
        <r>
          <rPr>
            <sz val="9"/>
            <color indexed="81"/>
            <rFont val="Tahoma"/>
            <family val="2"/>
          </rPr>
          <t>indici non strettamente necessari se non si richiama nella finalità il miglioramento temporale</t>
        </r>
      </text>
    </comment>
    <comment ref="A34" authorId="0" shapeId="0" xr:uid="{00000000-0006-0000-1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500-000004000000}">
      <text>
        <r>
          <rPr>
            <sz val="9"/>
            <color indexed="81"/>
            <rFont val="Tahoma"/>
            <family val="2"/>
          </rPr>
          <t xml:space="preserve">è la misurazione qualitativa della nostro risultato 
</t>
        </r>
      </text>
    </comment>
    <comment ref="K55" authorId="0" shapeId="0" xr:uid="{00000000-0006-0000-1500-000005000000}">
      <text>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700-000001000000}">
      <text>
        <r>
          <rPr>
            <sz val="9"/>
            <color indexed="81"/>
            <rFont val="Tahoma"/>
            <family val="2"/>
          </rPr>
          <t xml:space="preserve">
cosa produco
</t>
        </r>
        <r>
          <rPr>
            <b/>
            <sz val="9"/>
            <color indexed="81"/>
            <rFont val="Tahoma"/>
            <family val="2"/>
          </rPr>
          <t>campo obbligatorio</t>
        </r>
      </text>
    </comment>
    <comment ref="A32" authorId="0" shapeId="0" xr:uid="{00000000-0006-0000-1700-000002000000}">
      <text>
        <r>
          <rPr>
            <sz val="9"/>
            <color indexed="81"/>
            <rFont val="Tahoma"/>
            <family val="2"/>
          </rPr>
          <t>indici non strettamente necessari se non si richiama nella finalità il miglioramento temporale</t>
        </r>
      </text>
    </comment>
    <comment ref="A34" authorId="0" shapeId="0" xr:uid="{00000000-0006-0000-1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700-000004000000}">
      <text>
        <r>
          <rPr>
            <sz val="9"/>
            <color indexed="81"/>
            <rFont val="Tahoma"/>
            <family val="2"/>
          </rPr>
          <t xml:space="preserve">è la misurazione qualitativa della nostro risultato 
</t>
        </r>
      </text>
    </comment>
    <comment ref="K55" authorId="0" shapeId="0" xr:uid="{00000000-0006-0000-1700-000005000000}">
      <text>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800-000001000000}">
      <text>
        <r>
          <rPr>
            <sz val="9"/>
            <color indexed="81"/>
            <rFont val="Tahoma"/>
            <family val="2"/>
          </rPr>
          <t xml:space="preserve">
cosa produco
</t>
        </r>
        <r>
          <rPr>
            <b/>
            <sz val="9"/>
            <color indexed="81"/>
            <rFont val="Tahoma"/>
            <family val="2"/>
          </rPr>
          <t>campo obbligatorio</t>
        </r>
      </text>
    </comment>
    <comment ref="A38" authorId="0" shapeId="0" xr:uid="{00000000-0006-0000-1800-000002000000}">
      <text>
        <r>
          <rPr>
            <sz val="9"/>
            <color indexed="81"/>
            <rFont val="Tahoma"/>
            <family val="2"/>
          </rPr>
          <t>indici non strettamente necessari se non si richiama nella finalità il miglioramento temporale</t>
        </r>
      </text>
    </comment>
    <comment ref="A40" authorId="0" shapeId="0" xr:uid="{00000000-0006-0000-1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2" authorId="0" shapeId="0" xr:uid="{00000000-0006-0000-1800-000004000000}">
      <text>
        <r>
          <rPr>
            <sz val="9"/>
            <color indexed="81"/>
            <rFont val="Tahoma"/>
            <family val="2"/>
          </rPr>
          <t xml:space="preserve">è la misurazione qualitativa della nostro risultato 
</t>
        </r>
      </text>
    </comment>
    <comment ref="K58" authorId="0" shapeId="0" xr:uid="{00000000-0006-0000-1800-000005000000}">
      <text>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900-000001000000}">
      <text>
        <r>
          <rPr>
            <sz val="9"/>
            <color indexed="81"/>
            <rFont val="Tahoma"/>
            <family val="2"/>
          </rPr>
          <t xml:space="preserve">
cosa produco
</t>
        </r>
        <r>
          <rPr>
            <b/>
            <sz val="9"/>
            <color indexed="81"/>
            <rFont val="Tahoma"/>
            <family val="2"/>
          </rPr>
          <t>campo obbligatorio</t>
        </r>
      </text>
    </comment>
    <comment ref="A55" authorId="0" shapeId="0" xr:uid="{00000000-0006-0000-1900-000002000000}">
      <text>
        <r>
          <rPr>
            <sz val="9"/>
            <color indexed="81"/>
            <rFont val="Tahoma"/>
            <family val="2"/>
          </rPr>
          <t>indici non strettamente necessari se non si richiama nella finalità il miglioramento temporale</t>
        </r>
      </text>
    </comment>
    <comment ref="A57" authorId="0" shapeId="0" xr:uid="{00000000-0006-0000-1900-000003000000}">
      <text>
        <r>
          <rPr>
            <sz val="9"/>
            <color indexed="81"/>
            <rFont val="Tahoma"/>
            <family val="2"/>
          </rPr>
          <t xml:space="preserve">
costituiscono costo dell' obiettivo i costi diretti a produrlo non già conteggiati nell'attività istituzionale. I costi sono riferiti al titolo primo
</t>
        </r>
      </text>
    </comment>
    <comment ref="A59" authorId="0" shapeId="0" xr:uid="{00000000-0006-0000-1900-000004000000}">
      <text>
        <r>
          <rPr>
            <sz val="9"/>
            <color indexed="81"/>
            <rFont val="Tahoma"/>
            <family val="2"/>
          </rPr>
          <t xml:space="preserve">è la misurazione qualitativa della nostro risultato 
</t>
        </r>
      </text>
    </comment>
    <comment ref="K80" authorId="0" shapeId="0" xr:uid="{00000000-0006-0000-1900-000005000000}">
      <text>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A00-000001000000}">
      <text>
        <r>
          <rPr>
            <sz val="9"/>
            <color indexed="81"/>
            <rFont val="Tahoma"/>
            <family val="2"/>
          </rPr>
          <t xml:space="preserve">
cosa produco
</t>
        </r>
        <r>
          <rPr>
            <b/>
            <sz val="9"/>
            <color indexed="81"/>
            <rFont val="Tahoma"/>
            <family val="2"/>
          </rPr>
          <t>campo obbligatorio</t>
        </r>
      </text>
    </comment>
    <comment ref="A35" authorId="0" shapeId="0" xr:uid="{00000000-0006-0000-1A00-000002000000}">
      <text>
        <r>
          <rPr>
            <sz val="9"/>
            <color indexed="81"/>
            <rFont val="Tahoma"/>
            <family val="2"/>
          </rPr>
          <t>indici non strettamente necessari se non si richiama nella finalità il miglioramento temporale</t>
        </r>
      </text>
    </comment>
    <comment ref="A37" authorId="0" shapeId="0" xr:uid="{00000000-0006-0000-1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1A00-000004000000}">
      <text>
        <r>
          <rPr>
            <sz val="9"/>
            <color indexed="81"/>
            <rFont val="Tahoma"/>
            <family val="2"/>
          </rPr>
          <t xml:space="preserve">è la misurazione qualitativa della nostro risultato 
</t>
        </r>
      </text>
    </comment>
    <comment ref="K58" authorId="0" shapeId="0" xr:uid="{00000000-0006-0000-1A00-000005000000}">
      <text>
        <r>
          <rPr>
            <sz val="9"/>
            <color indexed="81"/>
            <rFont val="Tahoma"/>
            <family val="2"/>
          </rPr>
          <t xml:space="preserve">
è alternativo alle ore</t>
        </r>
      </text>
    </comment>
  </commentList>
</comments>
</file>

<file path=xl/sharedStrings.xml><?xml version="1.0" encoding="utf-8"?>
<sst xmlns="http://schemas.openxmlformats.org/spreadsheetml/2006/main" count="2759" uniqueCount="884">
  <si>
    <t>Descrizione delle fasi di attuazione</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</si>
  <si>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</si>
  <si>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</si>
  <si>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</si>
  <si>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</si>
  <si>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</si>
  <si>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</si>
  <si>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</si>
  <si>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</si>
  <si>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</si>
  <si>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</si>
  <si>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</si>
  <si>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</si>
  <si>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</si>
  <si>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</si>
  <si>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</si>
  <si>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</si>
  <si>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</si>
  <si>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</si>
  <si>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</si>
  <si>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</si>
  <si>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</si>
  <si>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</si>
  <si>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</si>
  <si>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</si>
  <si>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</si>
  <si>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</si>
  <si>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</si>
  <si>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</si>
  <si>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</si>
  <si>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</si>
  <si>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</si>
  <si>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</si>
  <si>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</si>
  <si>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</si>
  <si>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</si>
  <si>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</si>
  <si>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</si>
  <si>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</si>
  <si>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</si>
  <si>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</si>
  <si>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</si>
  <si>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</si>
  <si>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</si>
  <si>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</si>
  <si>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</si>
  <si>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</si>
  <si>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</si>
  <si>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</si>
  <si>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</si>
  <si>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</si>
  <si>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</si>
  <si>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</si>
  <si>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</si>
  <si>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</si>
  <si>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</si>
  <si>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</si>
  <si>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</si>
  <si>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</si>
  <si>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</si>
  <si>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</si>
  <si>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</si>
  <si>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</si>
  <si>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</si>
  <si>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</si>
  <si>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</si>
  <si>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</si>
  <si>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</si>
  <si>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</si>
  <si>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</si>
  <si>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</si>
  <si>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</si>
  <si>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</si>
  <si>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</si>
  <si>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</si>
  <si>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</si>
  <si>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</si>
  <si>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</si>
  <si>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</si>
  <si>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</si>
  <si>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</si>
  <si>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</si>
  <si>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</si>
  <si>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</si>
  <si>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</si>
  <si>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</si>
  <si>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</si>
  <si>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</si>
  <si>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</si>
  <si>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</si>
  <si>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</si>
  <si>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</si>
  <si>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</si>
  <si>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</si>
  <si>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</si>
  <si>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</si>
  <si>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</si>
  <si>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</si>
  <si>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</si>
  <si>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</si>
  <si>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</si>
  <si>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</si>
  <si>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</si>
  <si>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</si>
  <si>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</si>
  <si>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</si>
  <si>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</si>
  <si>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</si>
  <si>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</si>
  <si>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</si>
  <si>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</si>
  <si>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</si>
  <si>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</si>
  <si>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</si>
  <si>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</si>
  <si>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</si>
  <si>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</si>
  <si>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</si>
  <si>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</si>
  <si>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</si>
  <si>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</si>
  <si>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</si>
  <si>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</si>
  <si>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</si>
  <si>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</si>
  <si>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</si>
  <si>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</si>
  <si>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</si>
  <si>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</si>
  <si>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</si>
  <si>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</si>
  <si>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</si>
  <si>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</si>
  <si>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</si>
  <si>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</si>
  <si>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</si>
  <si>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</si>
  <si>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</si>
  <si>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</si>
  <si>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</si>
  <si>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</si>
  <si>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</si>
  <si>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</si>
  <si>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</si>
  <si>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</si>
  <si>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</si>
  <si>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</si>
  <si>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</si>
  <si>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</si>
  <si>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</si>
  <si>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</si>
  <si>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</si>
  <si>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</si>
  <si>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</si>
  <si>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</si>
  <si>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</si>
  <si>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</si>
  <si>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</si>
  <si>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</si>
  <si>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</si>
  <si>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</si>
  <si>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</si>
  <si>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</si>
  <si>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</si>
  <si>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</si>
  <si>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</si>
  <si>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</si>
  <si>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</si>
  <si>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</si>
  <si>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</si>
  <si>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</si>
  <si>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</si>
  <si>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</si>
  <si>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</si>
  <si>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</si>
  <si>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</si>
  <si>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</si>
  <si>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</si>
  <si>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</si>
  <si>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</si>
  <si>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</si>
  <si>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</si>
  <si>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</si>
  <si>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</si>
  <si>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</si>
  <si>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</si>
  <si>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</si>
  <si>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</si>
  <si>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</si>
  <si>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</si>
  <si>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</si>
  <si>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</si>
  <si>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</si>
  <si>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</si>
  <si>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</si>
  <si>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</si>
  <si>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</si>
  <si>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</si>
  <si>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</si>
  <si>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</si>
  <si>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</si>
  <si>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</si>
  <si>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</si>
  <si>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</si>
  <si>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</si>
  <si>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</si>
  <si>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</si>
  <si>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</si>
  <si>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</si>
  <si>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</si>
  <si>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</si>
  <si>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</si>
  <si>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</si>
  <si>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</si>
  <si>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</si>
  <si>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</si>
  <si>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</si>
  <si>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</si>
  <si>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</si>
  <si>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</si>
  <si>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</si>
  <si>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</si>
  <si>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</si>
  <si>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</si>
  <si>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</si>
  <si>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</si>
  <si>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</si>
  <si>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</si>
  <si>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</si>
  <si>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</si>
  <si>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</si>
  <si>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</si>
  <si>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</si>
  <si>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</si>
  <si>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</si>
  <si>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</si>
  <si>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</si>
  <si>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</si>
  <si>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</si>
  <si>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</si>
  <si>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</si>
  <si>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</si>
  <si>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</si>
  <si>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</si>
  <si>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</si>
  <si>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</si>
  <si>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</si>
  <si>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</si>
  <si>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</si>
  <si>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</si>
  <si>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</si>
  <si>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</si>
  <si>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</si>
  <si>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</si>
  <si>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</si>
  <si>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</si>
  <si>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</si>
  <si>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</si>
  <si>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</si>
  <si>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</si>
  <si>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</si>
  <si>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</si>
  <si>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</si>
  <si>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</si>
  <si>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</si>
  <si>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</si>
  <si>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</si>
  <si>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</si>
  <si>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</si>
  <si>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</si>
  <si>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</si>
  <si>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</si>
  <si>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</si>
  <si>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</si>
  <si>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</si>
  <si>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</si>
  <si>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</si>
  <si>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</si>
  <si>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</si>
  <si>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</si>
  <si>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</si>
  <si>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</si>
  <si>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</si>
  <si>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</si>
  <si>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</si>
  <si>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</si>
  <si>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</si>
  <si>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</si>
  <si>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</si>
  <si>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</si>
  <si>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</si>
  <si>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</si>
  <si>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</si>
  <si>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</si>
  <si>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</si>
  <si>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</si>
  <si>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</si>
  <si>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</si>
  <si>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</si>
  <si>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</si>
  <si>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</si>
  <si>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</si>
  <si>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</si>
  <si>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</si>
  <si>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</si>
  <si>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</si>
  <si>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</si>
  <si>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</si>
  <si>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</si>
  <si>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</si>
  <si>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</si>
  <si>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</si>
  <si>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</si>
  <si>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</si>
  <si>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</si>
  <si>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</si>
  <si>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</si>
  <si>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</si>
  <si>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</si>
  <si>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</si>
  <si>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</si>
  <si>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</si>
  <si>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</si>
  <si>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</si>
  <si>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</si>
  <si>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</si>
  <si>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</si>
  <si>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</si>
  <si>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</si>
  <si>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</si>
  <si>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</si>
  <si>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</si>
  <si>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</si>
  <si>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</si>
  <si>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</si>
  <si>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</si>
  <si>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</si>
  <si>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</si>
  <si>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</si>
  <si>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</si>
  <si>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</si>
  <si>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</si>
  <si>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</si>
  <si>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</si>
  <si>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</si>
  <si>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</si>
  <si>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</si>
  <si>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</si>
  <si>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</si>
  <si>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</si>
  <si>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</si>
  <si>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</si>
  <si>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</si>
  <si>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</si>
  <si>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</si>
  <si>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</si>
  <si>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</si>
  <si>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 xml:space="preserve"> (DIA, SCIA, CILA, permessi di costruire, aut. paessaggistiche)</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</si>
  <si>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</si>
  <si>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</si>
  <si>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</si>
  <si>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</si>
  <si>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</si>
  <si>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</si>
  <si>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</si>
  <si>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</si>
  <si>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</si>
  <si>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</si>
  <si>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 xml:space="preserve">SCOSTAMENTO </t>
  </si>
  <si>
    <t>Spesa del nido/ n. iscritti nido</t>
  </si>
  <si>
    <t>SEGRETARIO C.LE</t>
  </si>
  <si>
    <t>TUTTI</t>
  </si>
  <si>
    <t>ALTINA CATERINA</t>
  </si>
  <si>
    <t>ALASIA GIORGIO</t>
  </si>
  <si>
    <t>BONINO MAURO</t>
  </si>
  <si>
    <t>LERDA ORNELLA</t>
  </si>
  <si>
    <t>MORANO TIZIANA</t>
  </si>
  <si>
    <t>BERNARDI MARA</t>
  </si>
  <si>
    <t>TESIO GRAZIELLA</t>
  </si>
  <si>
    <t>SEGRETERIA</t>
  </si>
  <si>
    <t>FINANZIARIA</t>
  </si>
  <si>
    <t>TRIBUTI</t>
  </si>
  <si>
    <t>LAVORI PUBBLICI</t>
  </si>
  <si>
    <t>TECNICA URBANISTICA</t>
  </si>
  <si>
    <t>DEMOGRAFICA</t>
  </si>
  <si>
    <t>VIGILANZA</t>
  </si>
  <si>
    <t>SEGRETERIA e DEMOGRAFICA</t>
  </si>
  <si>
    <t>TECNICA</t>
  </si>
  <si>
    <t xml:space="preserve">Indirizzo Strategico DUP </t>
  </si>
  <si>
    <t xml:space="preserve">Obj Operativo DUP </t>
  </si>
  <si>
    <t xml:space="preserve">Obiettivo gestionale </t>
  </si>
  <si>
    <t>Indirizzo Strategico DUP</t>
  </si>
  <si>
    <t>Obj Operativo DUP</t>
  </si>
  <si>
    <t>Missione  : 1 
SERVIZI ISTITUZIONALI, GENERALI E DI GESTIONE</t>
  </si>
  <si>
    <t xml:space="preserve">Obj Operativo DUP:   </t>
  </si>
  <si>
    <t>Programma: 2 
SEGRETERIA GENERALE</t>
  </si>
  <si>
    <t xml:space="preserve">AMMINISTRATIVO </t>
  </si>
  <si>
    <t>Scost.</t>
  </si>
  <si>
    <t>DANIELE CHIARA</t>
  </si>
  <si>
    <t>DEFABRIZIO DANIELA</t>
  </si>
  <si>
    <t>TUTELARE LE ESIGENZE SOCIALI DI ANZIANI, FAMIGLIE E DISABILI</t>
  </si>
  <si>
    <t>Missione  : 15 
POLITICHE PER IL LAVORO E LA FORMAZIONE PROFESSIONALE</t>
  </si>
  <si>
    <t>Programma: 1 
SERVIZI PER LO SVILUPPO DEL MERCATO DEL LAVORO</t>
  </si>
  <si>
    <t>tutoraggio costante per tutto il periodo di realizzazione delle attività</t>
  </si>
  <si>
    <t>Missione  : 9 SVILUPPO SOSTENIBILE E TUTELA DEL TERRITORIO  E DELL'AMBIENTE</t>
  </si>
  <si>
    <t xml:space="preserve">Programma: 2 Tutela, valorizzazione e recupero ambientale, </t>
  </si>
  <si>
    <t>UFFICIO TECNICO</t>
  </si>
  <si>
    <t>AMBIENTE E VERDE PUBBLICO</t>
  </si>
  <si>
    <t>Potenziamento pulizia ordinaria e straordinaria della città</t>
  </si>
  <si>
    <t>Vigilanza sugli interventi realizzati</t>
  </si>
  <si>
    <t>Controllo degli interventi realizzati</t>
  </si>
  <si>
    <t>Ottimizzazione gestione aree verdi</t>
  </si>
  <si>
    <t>n controlli e relativi report</t>
  </si>
  <si>
    <t>ABBA' ELISA</t>
  </si>
  <si>
    <t>ALBERTI ELISA</t>
  </si>
  <si>
    <t>PRENGA TONIN</t>
  </si>
  <si>
    <t xml:space="preserve">SANMARTINO </t>
  </si>
  <si>
    <t xml:space="preserve">Obiettivo Strategico DUP: </t>
  </si>
  <si>
    <t xml:space="preserve">Missione  : 1 SERVIZI ISTITUZIONALI GENERALI E DI GESTIONE </t>
  </si>
  <si>
    <t>TECNICO</t>
  </si>
  <si>
    <t>Affidamento dei lavori</t>
  </si>
  <si>
    <t>Esecuzione dei lavori</t>
  </si>
  <si>
    <t>% di rispetto dei tempi di realizzazione delle fasi previste nel cronoprogramma dell'opera</t>
  </si>
  <si>
    <t xml:space="preserve">rispetto quadri economici delle opere </t>
  </si>
  <si>
    <t xml:space="preserve">CRE firmati e accettati </t>
  </si>
  <si>
    <t>INTERVENTI MANUTENTIVI DELLE STRADE E AREE PUBBLICHE</t>
  </si>
  <si>
    <t xml:space="preserve"> Realizzazione interventi per la manutenzione strade comunali</t>
  </si>
  <si>
    <t>FINANZIARIO</t>
  </si>
  <si>
    <t>Predisposizione della progettazione esecutiva</t>
  </si>
  <si>
    <t>Pagamento</t>
  </si>
  <si>
    <t>Obiettivo gestionale</t>
  </si>
  <si>
    <t>VALORIZZAZIONE DELL'IMMAGINE DI CAVALLERMAGGIORE ANCHE  TRAMITE LE ASSOCIAZIONI LOCALI</t>
  </si>
  <si>
    <t>Missione: 5 
TUTELA E VALORIZZAZIONE DEI BENI E DELLE ATTIVITA' CULTURALI</t>
  </si>
  <si>
    <t>Incentivare le espressioni culturali ed artistiche del territorio</t>
  </si>
  <si>
    <t>Programma: 2 
ATTIVITA' CULTURALI E INTERVENTI DIVERSI NEL SETTORE CULTURALE</t>
  </si>
  <si>
    <t>SETTORI AMMINISTRATIVO, TECNICO, VIGILANZA</t>
  </si>
  <si>
    <t xml:space="preserve">GESTIONE E REALIZZAZIONE DI EVENTI  E ATTIVITA' ORGANIZZATE DALLA PROLOCO, DALL'UNITRE E DALLE ASSOCIAZIONI LOCALI </t>
  </si>
  <si>
    <t xml:space="preserve">organizzazione degli eventi in programma </t>
  </si>
  <si>
    <t xml:space="preserve">collaborazione con le associazioni </t>
  </si>
  <si>
    <t xml:space="preserve">eventi organizzati </t>
  </si>
  <si>
    <t xml:space="preserve">realizzazione degli eventi secondo il programma annuale delle manifestazioni </t>
  </si>
  <si>
    <t>% tempo dedicato al progetto</t>
  </si>
  <si>
    <t>TESTA DAVIDE</t>
  </si>
  <si>
    <t>GARELLO FULVIO</t>
  </si>
  <si>
    <t>MARTINI DOMENICA</t>
  </si>
  <si>
    <t>SANMARTINO DOMENICO</t>
  </si>
  <si>
    <t>Obiettivo gestionale trasversale</t>
  </si>
  <si>
    <t>Obiettivo gestionale n°  X</t>
  </si>
  <si>
    <t>AREA TECNICA</t>
  </si>
  <si>
    <t>AREA DEMOGRAFICA</t>
  </si>
  <si>
    <t>Gestione impianti sportivi</t>
  </si>
  <si>
    <t>Razionalizzare ed ottimizzare la gestione degli impianti sportivi. Il Comune è proprietario dei seguenti impianti sportivi: Campo calcio San Giorgio, Campo calcio via Fiume, Campo calcio in frazione Madonna del Pilone, Palazzetto polivalente, Campi tennis, Bocciofila comunale. L'obiettivo prevede: Analisi, verifica e successiva definizione dello stato attuale degli impianti sportivi finalizzata all'affidamento della gestione.</t>
  </si>
  <si>
    <t>Reperimento dati dai vari uffici</t>
  </si>
  <si>
    <t>Avvio procedure affidamento per ciascun impianto</t>
  </si>
  <si>
    <t>Valutazione sussistenza o meno rilevanza economica</t>
  </si>
  <si>
    <t>Individuazione gestore</t>
  </si>
  <si>
    <t>Stipula convenzioni/contratti</t>
  </si>
  <si>
    <t>Presentazione all'amministrazione di proposte per l'affidamento della gestione degli impianti</t>
  </si>
  <si>
    <t>AREA TECNICA LLPP</t>
  </si>
  <si>
    <t>Rilocalizzazione biblioteca</t>
  </si>
  <si>
    <t>AREA VIGILANZA</t>
  </si>
  <si>
    <t>Piano Protezione Civile</t>
  </si>
  <si>
    <t>Aggiornamento Piano di protezione Civile</t>
  </si>
  <si>
    <t>Analisi testo in corso di elaborazione</t>
  </si>
  <si>
    <t>Presentazione bozza all'amministrazione comunale</t>
  </si>
  <si>
    <t>Confronto con amministrazione e soggetti coinvolti</t>
  </si>
  <si>
    <t>Approvazione in Consiglio comunale</t>
  </si>
  <si>
    <t>MARTINI MARIA</t>
  </si>
  <si>
    <t>D5</t>
  </si>
  <si>
    <t>D4</t>
  </si>
  <si>
    <t>D3</t>
  </si>
  <si>
    <t>D1</t>
  </si>
  <si>
    <t>CORSO FORMAZIONE ONLINE</t>
  </si>
  <si>
    <t>SI</t>
  </si>
  <si>
    <t>C2</t>
  </si>
  <si>
    <t>B5</t>
  </si>
  <si>
    <t>B1</t>
  </si>
  <si>
    <t>B2</t>
  </si>
  <si>
    <t>B7</t>
  </si>
  <si>
    <t>B6</t>
  </si>
  <si>
    <t>Programma: 6 Ufficio tecnico LLPP</t>
  </si>
  <si>
    <t>C5</t>
  </si>
  <si>
    <t>C4</t>
  </si>
  <si>
    <t>Cimitero: programma di esumazioni ed estumulazioni</t>
  </si>
  <si>
    <t xml:space="preserve">D4 </t>
  </si>
  <si>
    <t>Esumazioni</t>
  </si>
  <si>
    <t>Estumulazioni</t>
  </si>
  <si>
    <t>Regolamento DEHORS</t>
  </si>
  <si>
    <t>Dotare l'ente di un Regolamento per l'installazione di dehors</t>
  </si>
  <si>
    <t>Redazione proposta di regolamento</t>
  </si>
  <si>
    <t>analisi testo e confronto con amministrazione</t>
  </si>
  <si>
    <t>presentazione testo definitivo per consiglio comunale</t>
  </si>
  <si>
    <t>VIGILANZA TRIBUTI AMMINISTRATIVA</t>
  </si>
  <si>
    <t xml:space="preserve">Predisposizione programma operazioni </t>
  </si>
  <si>
    <t>Esecuzione esumazioni e estumulazioni</t>
  </si>
  <si>
    <t xml:space="preserve">La gestione amministrativa e contabile dei documenti di bilancio è senza dubbio la funzione principale del servizio finanze supportato dall'ufficio contabilità economica - enti partecipati nella predisposizione del conto economico e dello stato patrimoniale da affiancare al bilancio di previsione dell'ente. Nel corso dei dodici mesi viene gestito il cosiddetto "ciclo del bilancio" che inizia con la predisposizione del documento iniziale, al quale in corso di esercizio vengono apportate le variazioni richieste dagli uffici e servizi oppure richieste dall'amministrazione dell'ente, per giungere nel mese di luglio alla scadenza obbligatoria dell'assestamento generale. Nello stesso mese di luglio si gettano le basi per la costruzione del bilancio dell'esercizio successivo, tramite la predisposizione del Documento Unico di Programmazione (DUP). Il ciclo bilancio riprende poi a settembre con la predisposizione del bilancio consolidato, continua nel mese di novembre con le ultime variazioni, ma soprattutto con la presentazione della nota di aggiornamento del DUP e della bozza di bilancio di previsione dell'esercizio successivo da presentare al Consiglio Comunale per la loro approvazione entro il 31 dicembre. </t>
  </si>
  <si>
    <t>AREA FINANZIARIA</t>
  </si>
  <si>
    <t>BILANCIO</t>
  </si>
  <si>
    <t>DUP</t>
  </si>
  <si>
    <t>Nota aggiornamento DUP e schema bilancio</t>
  </si>
  <si>
    <t xml:space="preserve">Approvazione bilancio </t>
  </si>
  <si>
    <t>AREA TECNICA LLPP e AREA FINANZIARIA</t>
  </si>
  <si>
    <t>AREA TRIBUTARIA</t>
  </si>
  <si>
    <t>TESIO Graziella</t>
  </si>
  <si>
    <t>GALLO Daniela</t>
  </si>
  <si>
    <t>Corso di formazione</t>
  </si>
  <si>
    <t>Riscossione coattiva</t>
  </si>
  <si>
    <t>ECONOMATO</t>
  </si>
  <si>
    <t>SERVIZIO ECONOMATO</t>
  </si>
  <si>
    <t>Acquisizione beni e servizi</t>
  </si>
  <si>
    <t>Misure minime di sicurezza ICT</t>
  </si>
  <si>
    <t>Incarico per gestione misure di sicurezza</t>
  </si>
  <si>
    <t xml:space="preserve">Attivazione e gestione </t>
  </si>
  <si>
    <t>ARGINI FLUVIALI</t>
  </si>
  <si>
    <t>REALIZZAZIONE DELLE  OPERE PUBBLICHE INSERITE NEL BILANCIO - ARGINI FLUVIALI</t>
  </si>
  <si>
    <t>Interventi di difesa fluviale</t>
  </si>
  <si>
    <t>Approvazione Progetto Definitivo</t>
  </si>
  <si>
    <t>Approvazione Progetto esecutivo</t>
  </si>
  <si>
    <t>CONCESSIONE IN DIRITTO DI SUPERFICIE DI AREE COMUNALI SITO STAZIONE RADIO BASE SERVIZI DI TELECOMUNICAZIONE</t>
  </si>
  <si>
    <t>Concessione del diritto di superficie</t>
  </si>
  <si>
    <t>Sottoscrizione atto pubblico ed incasso corrispettivo</t>
  </si>
  <si>
    <t>GALLO DANIELA</t>
  </si>
  <si>
    <t>5- Entrate da riduzioni di attività finanziarie</t>
  </si>
  <si>
    <t>7- Anticipazioni da istituto tesoreria/cassiere</t>
  </si>
  <si>
    <t>Entrate da riduzione attività finanz.</t>
  </si>
  <si>
    <t>Anticipazioni da istituto tesoriere</t>
  </si>
  <si>
    <t>Risorse uname</t>
  </si>
  <si>
    <t>Spese per abitante</t>
  </si>
  <si>
    <t>Diritto allo studio</t>
  </si>
  <si>
    <t>Interventi per diritto alla casa</t>
  </si>
  <si>
    <t>Industria PMI Artigianato</t>
  </si>
  <si>
    <t>Tenuta registri IVA e adempimenti agenzia entrate</t>
  </si>
  <si>
    <t>ANTICORRUZIONE</t>
  </si>
  <si>
    <t xml:space="preserve">Attuazione del piano triennale </t>
  </si>
  <si>
    <t>SERVIZIO NECROSCOPICO</t>
  </si>
  <si>
    <t>Esumazioni ed estumulazioni</t>
  </si>
  <si>
    <t>Missione: 3 Ordine pubblico e sicurezza</t>
  </si>
  <si>
    <t>Programma: 2 Sistema integrato sicurezza urbana</t>
  </si>
  <si>
    <t>SICUREZZA URBANA</t>
  </si>
  <si>
    <t>Missione  : 8 Assetto del territorio</t>
  </si>
  <si>
    <t>Programma: 1 Urbanistica e assetto del territorio</t>
  </si>
  <si>
    <t>BIBLIOTECA CIVICA</t>
  </si>
  <si>
    <t>Ricollocazione biblioteca</t>
  </si>
  <si>
    <t>Commissione di Vigilanza</t>
  </si>
  <si>
    <t>Missione: 12  Diritti sociali, politiche sociali e famiglia</t>
  </si>
  <si>
    <t>Programma: 9  Servizio necroscopico e cimiteriale</t>
  </si>
  <si>
    <t>IMPIANTI SPORTIVI</t>
  </si>
  <si>
    <t>Affidamento gestione</t>
  </si>
  <si>
    <t>Missione  : 6 - Politiche giovanili, sport e tempo libero</t>
  </si>
  <si>
    <t>Programma: 1 - Sport e tempo libero</t>
  </si>
  <si>
    <t>Missione  :  11 - Soccorso civile</t>
  </si>
  <si>
    <t>Programma: 1 - Sistema di protezione civile</t>
  </si>
  <si>
    <t>PROTEZIONE CIVILE</t>
  </si>
  <si>
    <t>APPROVAZIONE PIANO PROTEZIONE CIVILE</t>
  </si>
  <si>
    <t>INSTALLAZIONE DEHORS</t>
  </si>
  <si>
    <t>APPROVAZIONE REGOLAMENTO</t>
  </si>
  <si>
    <t>PROGRAMMAZIONE ECONOMICO CONTABILE E BILANCIO</t>
  </si>
  <si>
    <t>APPROVAZIONE ENTRO 31 DICEMBRE</t>
  </si>
  <si>
    <t>Programma: 3 - Gestione economica finanziaria e programmazione</t>
  </si>
  <si>
    <t>ENTRATE TRIBUTARIE</t>
  </si>
  <si>
    <t>GESTIONE ENTRATE TRIBUTARIE - ACCERTAMENTI</t>
  </si>
  <si>
    <t>Programma: 4 - Gestione delle entrate tributarie e servizi fiscali</t>
  </si>
  <si>
    <t>IVA - AGENZIA ENTRATE</t>
  </si>
  <si>
    <t>Tenuta registri IVA - Dichiarazione iva trimestrale - annuale - 770 - intra12 -</t>
  </si>
  <si>
    <t>Il presente obiettivo riguarda la tenuta dei registri IVA e tutti gli adempimenti relativi all'IVA - 770 - UNICO - INTRA12</t>
  </si>
  <si>
    <t>Tenuta registri IVA</t>
  </si>
  <si>
    <t>Dichiarazione IVA trimestrale</t>
  </si>
  <si>
    <t>INTRA 12</t>
  </si>
  <si>
    <t>UNICO</t>
  </si>
  <si>
    <t>Rispetto delle scadenze</t>
  </si>
  <si>
    <t>Realizzazione annuale</t>
  </si>
  <si>
    <t>SEGRETERIA E TECNICO</t>
  </si>
  <si>
    <t>ASSISTENZA</t>
  </si>
  <si>
    <t>Affidamento ad una Ditta Esterna</t>
  </si>
  <si>
    <t>Progetto</t>
  </si>
  <si>
    <t>Finanziato da Contributi Regionali</t>
  </si>
  <si>
    <t xml:space="preserve">Estumulazioni ed esumazioni </t>
  </si>
  <si>
    <t>n interventi pulizia ordinaria previsti</t>
  </si>
  <si>
    <t>n interventi pulizia straordinaria previsti</t>
  </si>
  <si>
    <t>metri quadri verde manutenuti</t>
  </si>
  <si>
    <t>numero associazioni locali coinvolte</t>
  </si>
  <si>
    <t>numero convenzioni stipulate per gestione impianti sportivi</t>
  </si>
  <si>
    <t>numero proposta di piano presentata</t>
  </si>
  <si>
    <t>numero bozze regolamento proposte all'amministrazione</t>
  </si>
  <si>
    <t>predisposizione bilancio previsione</t>
  </si>
  <si>
    <t>numero di aree oggetto di concessione</t>
  </si>
  <si>
    <t xml:space="preserve">previsione entrata </t>
  </si>
  <si>
    <t>canone COSAP- UTENZE</t>
  </si>
  <si>
    <t>numero contribuenti TARI - UTENZE iscrizione suppletivo</t>
  </si>
  <si>
    <t>canone COSAP- solleciti</t>
  </si>
  <si>
    <t xml:space="preserve">numero contribuenti TARI - UTENZE ruolo principale </t>
  </si>
  <si>
    <t xml:space="preserve">tributo TARI - importo ruolo principale </t>
  </si>
  <si>
    <t>tributo TARI - importo ruolo suppletivo</t>
  </si>
  <si>
    <t>gettito TASI</t>
  </si>
  <si>
    <t>canone COSAP importo solleciti</t>
  </si>
  <si>
    <t xml:space="preserve">IMU  - Utenze </t>
  </si>
  <si>
    <t>importo utenze IMU accertare</t>
  </si>
  <si>
    <t>TASI - Utenze</t>
  </si>
  <si>
    <t>IMU  - Utenze da accertare</t>
  </si>
  <si>
    <t>POLIZIA MUNICIPALE</t>
  </si>
  <si>
    <t xml:space="preserve">Sicurezza </t>
  </si>
  <si>
    <t>Potenziamento servizi vigilanza</t>
  </si>
  <si>
    <t>Servizi festivi</t>
  </si>
  <si>
    <t>Le finalità del progetto sono intrinseche nella sempre maggior richiesta di sicurezza da parte dei cittadini nelle ore serali e durante lo svolgimento di tutte le varie manifestazioni che si tengono nell’arco annuale. Gli obiettivi prioritari sono costituiti dal presidio delle aree cittadine, ai fini della prevenzione e della repressione:
- degli illeciti in materia di sicurezza stradale con particolare riferimento alla sosta indisciplinata (in aree pedonali, sui marciapiedi, ecc.), alla guida pericolosa e rumorosa (silenziatori modificati), alla velocità eccessiva, alla tutela dei pedoni (veicoli che percorrono aree pedonali, marciapiedi, portici);
- dei fenomeni di microcriminalità o semplice decoro urbano , su strade ed aree pubbliche;
- delle violazioni in materia di quiete pubblica (guida rumorosa, schiamazzi, rumori molesti connessi con la circolazione stradale ed allo svolgimento delle varie manifestazioni);
- dei fenomeni di inciviltà, bullismo giovanile, vandalismo e atti di teppismo su strade ed aree pubbliche ai danni del patrimonio pubblico e privato (defecazioni canine, danneggiamenti di parchi, giardini ed arredo urbano, danneggiamento delle abitazioni private e degli esercizi commerciali, ecc.);
- controllo della sicurezza e della viabilità in occasioni di feste temporanee, fiere, sagre e feste patronali.
Onere particolarmente gravoso ed assoluta novità nella gestione dei servizi di vigilanza, è stato l’adempimento alla “Circolare Gabrielli” ed agli atti seguenti emanati dal Ministero dell’Interno e dalla Prefettura di Cuneo, in materia di tutela della safety e della security, emanate a seguito dei gravi incidenti avvenuti a Torino nel mese di Giugno 2017.</t>
  </si>
  <si>
    <t>Presidio aree cittadine</t>
  </si>
  <si>
    <t>Controlli sicurezza e viabilità</t>
  </si>
  <si>
    <t xml:space="preserve">Servizi festivi </t>
  </si>
  <si>
    <t>Servizi serali</t>
  </si>
  <si>
    <t>Altri servizi</t>
  </si>
  <si>
    <t>Raggiungimento budget inserito a bilancio</t>
  </si>
  <si>
    <t>MARTINI MARIA DOMENICA</t>
  </si>
  <si>
    <t>Reperibilità</t>
  </si>
  <si>
    <t>Missione  : 10 TRASPORTI E DIRITTO ALLA MOBILITA</t>
  </si>
  <si>
    <t xml:space="preserve">Programma: 5 Viabilità e infrastrutture stradali </t>
  </si>
  <si>
    <t>VIABILITA</t>
  </si>
  <si>
    <t>servizio affidato a ditta esterna</t>
  </si>
  <si>
    <t>appalto servizio sgombero neve</t>
  </si>
  <si>
    <t xml:space="preserve">Il progetto è finalizzato allo sgombero della neve e al servizio antigelo mediante interventi preventivi di spargimento del misto sabbia-sale. Il responsabile del settore lavori pubblici ha il compito, di monitorare le previsioni metereologiche e attuare misure preventive e/o di immediato intervento sia del personale comunale (squadra esterna) per i propri compiti in seguito descritti, che della ditta appaltatrice del servizio di sgombero neve e spargimento sale, la quale deve essere pronta ad intervenire in qualsiasi ora del giorno, munita di adeguati automezzi per lo spargimento della sabbia e sale e dello sgombero della neve.
Il servizio di spargimento della sabbia e sale, qualora necessario, deve essere effettuato con particolare attenzione alle ore serali e mattutine.
</t>
  </si>
  <si>
    <t>n interventi</t>
  </si>
  <si>
    <t>Chilometri di strade insabbiate</t>
  </si>
  <si>
    <t>Costo relativo della 
funzione di gestione 
delle risorse umane (Fun.Pub.)</t>
  </si>
  <si>
    <t>Grado di copertura delle attività formative per il personale  (Fun.Pub.)</t>
  </si>
  <si>
    <t>N. di dipendenti che hanno seguito almeno un'attività formativa nell'anno / n. totale dei dipendenti in servizio</t>
  </si>
  <si>
    <t>Costo della funzione gestione risorse umane / n. totale dei dipendenti in servizio</t>
  </si>
  <si>
    <t>Ore di formazione erogate / n. totale dei dipendenti in servizio</t>
  </si>
  <si>
    <t>N. di dipendenti che hanno ricevuto almeno un colloquio di valutazione / n. totale dei dipendenti in servizio</t>
  </si>
  <si>
    <t xml:space="preserve">N. medio di giornate di presenza dei dipendenti / n. di giornate lavorative </t>
  </si>
  <si>
    <t xml:space="preserve">Personale non dirigenziale sottoposto a rotazione/n. totale di personale non dirigenziale in servizio </t>
  </si>
  <si>
    <t>N. contenziosi pendenti relativi al personale in cui l’amministrazione è stata chiamata in causa/ n. totale dei dipendenti in servizio</t>
  </si>
  <si>
    <t xml:space="preserve">N. di dipendenti serviti da almeno da uno strumento di welfare aziendale/ n. totale dei dipendenti in servizio </t>
  </si>
  <si>
    <t>Numero di ore di formazione medio per il personale (Fun.Pub.)</t>
  </si>
  <si>
    <t>Copertura delle procedure di valutazione del personale (Fun.Pub.)</t>
  </si>
  <si>
    <t>Giorni medi di presenza al lavoro (Fun.Pub.)</t>
  </si>
  <si>
    <t>Tasso di rotazione personale non dirigenziale (Fun.Pub.)</t>
  </si>
  <si>
    <t>Contenziosi pendenti relativi al personale in cui l’amministrazione è stata chiamata in causa (Fun.Pub.)</t>
  </si>
  <si>
    <t>Percentuale di dipendenti serviti da almeno da una agevolazione di welfare aziendale (Fun.Pub.)</t>
  </si>
  <si>
    <t>Incidenza del ricorso a convenzioni CONSIP e al mercato elettronico degli acquisti (Fun. Pub.)</t>
  </si>
  <si>
    <t xml:space="preserve">Spesa per l'acquisto di beni, servizi ed opere effettuata tramite convenzioni quadro o il mercato elettronico (lordo iva) / pagamenti per acquisto di beni, servizi ed opere </t>
  </si>
  <si>
    <t xml:space="preserve">Ritardo medio dei pagamenti ponderato in base all'importo delle fatture (unità di misura: giorni) </t>
  </si>
  <si>
    <t>Tempestività dei pagamenti  (Fun. Pub.)</t>
  </si>
  <si>
    <t xml:space="preserve">N. di acquisti realizzati già previsti nel programmi delle acquisizione / n. totale di acquisti realizzati nell'anno </t>
  </si>
  <si>
    <t xml:space="preserve">N. di metri quadrati disponibili / n. di postazioni di lavoro </t>
  </si>
  <si>
    <t xml:space="preserve"> Efficienza degli spazi  (Fun. Pub.)</t>
  </si>
  <si>
    <t>Efficienza di consumo di energia elettrica  (Fun. Pub.)</t>
  </si>
  <si>
    <t xml:space="preserve">Spesa per energia elettrica / metri quadrati degli spazi </t>
  </si>
  <si>
    <t xml:space="preserve">N. servizi online accessibili esclusivamente con SPID / n. totale servizi erogati </t>
  </si>
  <si>
    <t>Numero di accessi unici tramite SPID su servizi digitali collegati a SPID/Numero di accessi totali su servizi digitali collegati a SPID</t>
  </si>
  <si>
    <t xml:space="preserve">N. servizi interamente online, integrati e full digital / n. totale servizi erogati </t>
  </si>
  <si>
    <t xml:space="preserve">N. servizi a pagamento che consentono uso PagoPA / n. totale servizi erogati a pagamento </t>
  </si>
  <si>
    <t xml:space="preserve">N. di comunicazioni elettroniche inviate ad imprese e PPAA tramite domicili digitali  /n. totale di comunicazioni inviate a imprese e PPAA </t>
  </si>
  <si>
    <t>Percentuale di acquisti effettuati già previsti nel programma delle acquisizioni (Fun. Pub.)</t>
  </si>
  <si>
    <t>Offerta servizi tramite identità digitale (Fun. Pub.)</t>
  </si>
  <si>
    <t>Uso identità digitale (Fun. Pub.)</t>
  </si>
  <si>
    <t>Percentuale di servizi full digital (Fun. Pub.)</t>
  </si>
  <si>
    <t>Percentuale di servizi a pagamento tramite PagoPa (Fun. Pub.)</t>
  </si>
  <si>
    <t>Percentuale di comunicazioni tramite domicili digitali (Fun. Pub.)</t>
  </si>
  <si>
    <t>Disponibilità di banche dati pubbliche in formato aperto (Fun. Pub.)</t>
  </si>
  <si>
    <t xml:space="preserve">Dataset pubblicati in formato aperto/ n. di dataset previsti dal paniere dinamico per il tipo di amministrazione </t>
  </si>
  <si>
    <t>Percentuale di utilizzo di fascicoli informatici (Fun. Pub.)</t>
  </si>
  <si>
    <t xml:space="preserve">N. fascicoli informatici alimentabili dalle P.A. e consultabili da cittadini e imprese / n. totale fascicoli per procedimenti con destinatari cittadini e imprese </t>
  </si>
  <si>
    <t>Percentuale di personale che ha ricevuto formazione informatica (Fun. Pub.)</t>
  </si>
  <si>
    <t>N. di dipendenti che nell'anno hanno partecipato ad un percorso formativo di rafforzamento delle competenze digitali/ n. totale dei dipendenti in servizio</t>
  </si>
  <si>
    <t>Dematerializzazione procedure (Fun. Pub.)</t>
  </si>
  <si>
    <t xml:space="preserve">Procedura di gestione presenze, assenze, ferie, permessi e missioni e protocollo integralmente ed esclusivamente dematerializzata (si/no) </t>
  </si>
  <si>
    <t xml:space="preserve">Percentuale di sedi che hanno accesso ad internet con banda ultra larga (sopra i 100 mega) / totale sedi </t>
  </si>
  <si>
    <t>Percentuale di sedi con accessibilità alla banda larga (Fun. Pub.)</t>
  </si>
  <si>
    <t>Percentuale di atti adottati con firma digitale (Fun. Pub.)</t>
  </si>
  <si>
    <t xml:space="preserve">Atti firmati con firma digitale / totale atti protocollati in uscita </t>
  </si>
  <si>
    <t xml:space="preserve">Costi sostenuti in investimenti per ICT/ costi totali per ICT </t>
  </si>
  <si>
    <t>Percentuale di investimenti in ICT (Fun. Pub.)</t>
  </si>
  <si>
    <t xml:space="preserve">N. di accessi alla intranet / n. postazioni </t>
  </si>
  <si>
    <t xml:space="preserve">N. di accessi unici assoluto / n. postazioni </t>
  </si>
  <si>
    <t>Grado di utilizzo della intranet  (Fun. Pub.)</t>
  </si>
  <si>
    <t>Consultazione del portale istituzionale  (Fun. Pub.)</t>
  </si>
  <si>
    <t xml:space="preserve"> Indice sintetico di trasparenza dell’amministrazione (Fun. Pub.)</t>
  </si>
  <si>
    <t xml:space="preserve">L’indicatore si calcola sulla base delle attestazioni rilasciate dall'OIV </t>
  </si>
  <si>
    <t xml:space="preserve"> Incidenza delle istanze di accesso civico o accesso agli atti evase nei tempi prescritti dalla legge(Fun. Pub.)</t>
  </si>
  <si>
    <t xml:space="preserve">N. di istanze ricevute nell'anno per accesso civico generalizzato o accesso agli atti ai sensi della L. 241/90 evasi entro i termini di legge / n. di istanze ricevute nell'anno per accesso civico generalizzato o accesso agli atti ai sensi della L. 241/90 protocollate nell'anno </t>
  </si>
  <si>
    <t xml:space="preserve">Collaudo </t>
  </si>
  <si>
    <t xml:space="preserve">Ricollocazione biblioteca presso immobile ex palestra scuola media, suo ampliamento  e riqualificazione urbana dell'intera area. </t>
  </si>
  <si>
    <t>Conferimento incarico di progettazione definitiva ed esecutiva</t>
  </si>
  <si>
    <t>Approvazione progetti</t>
  </si>
  <si>
    <t>Procedure di appalto</t>
  </si>
  <si>
    <t>Esecuzione lavori</t>
  </si>
  <si>
    <t>Approvazione Progetto di fattibilità tecnico economica</t>
  </si>
  <si>
    <t>Aggiudicazione definitiva</t>
  </si>
  <si>
    <t>Incarico legale</t>
  </si>
  <si>
    <t>Ricollocazione biblioteca civica</t>
  </si>
  <si>
    <t>no</t>
  </si>
  <si>
    <t>UFFICIO AMBIENTE</t>
  </si>
  <si>
    <t xml:space="preserve">affidamento gestione campo calcio San Giorgio </t>
  </si>
  <si>
    <t>C3</t>
  </si>
  <si>
    <t>PROGETTO TOMBE</t>
  </si>
  <si>
    <t>Cimitero: ricerca storica per tombe</t>
  </si>
  <si>
    <t>Tombe</t>
  </si>
  <si>
    <t>Reperibilità - presenza funerali</t>
  </si>
  <si>
    <t>AREA TECNICA E AREA DI VIGILANZA</t>
  </si>
  <si>
    <t>Cimitero: Presenza funerali</t>
  </si>
  <si>
    <t>Presenza per operazioni cimiteriali</t>
  </si>
  <si>
    <t>Servizio viabilità</t>
  </si>
  <si>
    <t xml:space="preserve">Acquisizione dei beni mediante ricorso al MEPA - Ordini diretti di acquisto </t>
  </si>
  <si>
    <t>Spese minute d'ufficio effettuate dall'Economo - Numero buoni</t>
  </si>
  <si>
    <t>Fornitura materiale bibliografico e multimediale per biblioteca civica - numero atti</t>
  </si>
  <si>
    <t>BONO GIULIANA</t>
  </si>
  <si>
    <t>MIGLIETTA ROSARIA</t>
  </si>
  <si>
    <t>B3</t>
  </si>
  <si>
    <t>Funerali 80 annuali di cui 20 in giorni festivi o non lavorativi</t>
  </si>
  <si>
    <t>Ricerca storica</t>
  </si>
  <si>
    <t>Invio lettere</t>
  </si>
  <si>
    <t>Inizio pratica decadenza come da regolamento comunale</t>
  </si>
  <si>
    <t>Spargimento sale e sabbia</t>
  </si>
  <si>
    <t>esame in CC</t>
  </si>
  <si>
    <t>Sgombro neve e spargimento sale</t>
  </si>
  <si>
    <t>PROGETTO NEVE</t>
  </si>
  <si>
    <t>PROGETTO GESTIONE E MANUTENZIONE DEL VERDE e SERVIZIO RIFIUTI</t>
  </si>
  <si>
    <t>Tutela del verde pubblico e ambiente</t>
  </si>
  <si>
    <t>Convenzione Allasia Plant e servizio sfalcio erba Cerutti</t>
  </si>
  <si>
    <t>Opere pubbliche previste per l'anno 2020 - Ricollocazione biblioteca</t>
  </si>
  <si>
    <t>SERVIZI DEMOGRAFICI</t>
  </si>
  <si>
    <t>PROGETTO AIRE</t>
  </si>
  <si>
    <t>PROGETTO TOPONOMASTICA</t>
  </si>
  <si>
    <t>Manutenzione straordinaria strade</t>
  </si>
  <si>
    <t>Mutuo Cassa DDPP</t>
  </si>
  <si>
    <t>Attesa giudizio CASSAZIONE ricorsi</t>
  </si>
  <si>
    <t>RISCOSSIONI</t>
  </si>
  <si>
    <t>Attivazione procedure riscossione residui</t>
  </si>
  <si>
    <t>RISCOSSIONE RESIDUI</t>
  </si>
  <si>
    <t>Attivazione procedure</t>
  </si>
  <si>
    <t>Procedure di incasso</t>
  </si>
  <si>
    <t>Nel cimitero comunale sono presenti molte sepolture scadute negli anni scorsi. In particolare : N. 1 ESTUMULAZIONI DA LOCULO  - N. 11 RIESUMAZIONI - . Occorre poi predisporre ed organizzare le operazioni da effettuare negli anni successivi per consentire la ottimale gestione del cimitero ed il riutilizzo dei loculi e delle cellette. Dette operazioni dovranno essere svolte oltre ai normali servizi funebri/cimiteriali</t>
  </si>
  <si>
    <t xml:space="preserve">Avere una città pulita e ben tenuta negli arredi urbani (panchine, parchi giochi, ecc.), con diverse aree verdi pubbliche curate e gestite in modo efficiente. Sensibilizzazione nei confronti della tematica dell’ecologia, del rispetto e della cura degli spazi comuni, della raccolta differenziata. Potenziamento raccolta differenziata. Vigilare su comportamenti sbagliati, sulla tutela dei canali irrigui e sul pericoloso fenomeno degli scarichi abusivi e, in generale, del pericolo di inquinamenti. Potenziamento della pulizia ordinaria e straordinaria della Città. Collaborazione con il volontari dell'associazione Natura in città
</t>
  </si>
  <si>
    <t>presentazione proposta all'assessore</t>
  </si>
  <si>
    <t>Pareri commissioni e adeguamento dell'iter autorizzativo (modulistica e presentazione pratiche edilizie)</t>
  </si>
  <si>
    <t>n. ab. 2022</t>
  </si>
  <si>
    <t>Appalto servizio</t>
  </si>
  <si>
    <t>Ditta esterna</t>
  </si>
  <si>
    <t>Caricamento atti AIRE</t>
  </si>
  <si>
    <t>Missione: 1 Servizi istituzionali, generali e di gestione</t>
  </si>
  <si>
    <t>Programma: 7 Elezioni e consultazioni popolari - Anagrafe e stato civile</t>
  </si>
  <si>
    <t>AREA TECNICA E VIGILANZA</t>
  </si>
  <si>
    <t>Smaltimento atti AIRE</t>
  </si>
  <si>
    <t>MIGLIETTA</t>
  </si>
  <si>
    <t>Progetto " Servizio Civile Volontario "</t>
  </si>
  <si>
    <t>Predisposizione atti per l'affidamento del servizio di Brokeraggio assicurativo</t>
  </si>
  <si>
    <t xml:space="preserve">Coordinamento e collaborazione con gli altri soggetti coinvolti nelle attività relative al progetto denominato " Città che Legge 2019 " a seguito dell'erogazione di un contributo da parte del Ministero dei beni culturali. </t>
  </si>
  <si>
    <t>Coordinamento e collaborazione con gli altri soggetti coinvolti nelle attività relative al progetto " Servizio Civile Volontario " per l'inserimento di personale  presso la biblioteca civica " Nuto Revelli "</t>
  </si>
  <si>
    <t>Progetto toponomastica</t>
  </si>
  <si>
    <t>Numeri civici</t>
  </si>
  <si>
    <t>Numero Famiglie coinvolte</t>
  </si>
  <si>
    <t>Quantità delle variazioni</t>
  </si>
  <si>
    <t>N. effettivo delle variazioni effettuate</t>
  </si>
  <si>
    <t xml:space="preserve">Attivazione entro il 31.12 di tutte le procedure necessarie per la riscossione dei residui attivi relativi all'anno precedente. </t>
  </si>
  <si>
    <t>D</t>
  </si>
  <si>
    <t xml:space="preserve">Affidamento del servizio </t>
  </si>
  <si>
    <t>Nel corso dell'anno 2020 l'incarico di progettazione è stato affidato al R.T.P. con capogruppo la società SETTANTASETTE</t>
  </si>
  <si>
    <t>Sono in corso le varianti agli strumenti urbanistici. L'ufficio espropri ha notificato a tutti gli interessati l'avvio al procedimento preodinato all'esproprio</t>
  </si>
  <si>
    <t>piano di rientro TARI ANNO 2020 e precedenti n. utenti</t>
  </si>
  <si>
    <t>TASI - Utenze da accertare/verificare</t>
  </si>
  <si>
    <t>Variazioni indirizzi</t>
  </si>
  <si>
    <t>ATTESO 2021</t>
  </si>
  <si>
    <t>RAGGIUNTO 2021</t>
  </si>
  <si>
    <t>Pubblicazione del PTPCT anno 2021 sul sito istituzionale dell'Ente</t>
  </si>
  <si>
    <t>REALIZZAZIONE DELLE  OPERE PUBBLICHE INSERITE NEL BILANCIO - MANUTENZIONE STRADE ANNO 2021</t>
  </si>
  <si>
    <t>Opere pubbliche previste per l'anno 2021 - Manutenzione rete stradale comunale</t>
  </si>
  <si>
    <t xml:space="preserve">Il presente obiettivo intende realizzarei lavori inseriti nel bilancio anno 2021 ed in particolare la manutenzione della rete stradale comunale, monitorando nel dettaglio il relativo cronoprogramma.  Trattasi di due interventi: uno di manutenzione straordinaria tappeto stradale e uno di realizzazione di un marciapiede che metterà in sicurezza il passaggio pedonale verso il palazzetto dello sport e lavori di sistemazione aiuole ed alberate in Viale Vittorio Veneto nel tratto tra Via Sommariva Bosco ed il passaggio a livello direzione Fr. Foresto.
</t>
  </si>
  <si>
    <t>L'obiettivo è la valorizzazione dell'immagine del Comune. A tal fine si ritiene di sostenere iniziative culturali di livello quali la mostra del libro ed altre iniziative volte ad incentivare le espressioni culturali e artistiche del territorio .    Oltre alla organizzazione delle attività durante il normale orario di lavoro il progetto prevede la presenza di dipendenti dell'area amministrativa, tecnica e di vigilanza. Le Associazioni presenti sul territorio organizzano durante il 2021 attività  con il  patrocinio del Comune.  Gli uffici, ciascuno per quanto di propria competenza, assicurano la collaborazione del personale.</t>
  </si>
  <si>
    <t>Ricerca storica di eventuali discendenti e parenti dei concessionari delle aree cimiteriali site nel cimitero del capoluogo contrassegnate dai seguenti numeri 75 29 . Ricerca da effettuarsi mediante consultazione delle schedario anagrafico e degli atti di stato civile e corrispondenza con altri Comuni eventualmente coinvolti.</t>
  </si>
  <si>
    <t>Presenza funerali per operazioni cimiteriali - servizio viabilità e reperibilità in giorni festivi o non lavorativi per area demografica e vigilanza</t>
  </si>
  <si>
    <t xml:space="preserve">AREA AMMINISTRATIVA </t>
  </si>
  <si>
    <t>Ministero</t>
  </si>
  <si>
    <t>Contributo sicurezza</t>
  </si>
  <si>
    <t>INTERVENTI MANUTENTIVI CIMITERO CAPOLUOGO</t>
  </si>
  <si>
    <t xml:space="preserve"> Realizzazione interventi per la sicurezza</t>
  </si>
  <si>
    <t>TECNICO EDILIZIA PRIVATA</t>
  </si>
  <si>
    <t>Programma: 20 Servizio cimiteriale</t>
  </si>
  <si>
    <t>REALIZZAZIONE INTERVENTO PREVISIO IN BILANCIO - Sicurezza Cimitero</t>
  </si>
  <si>
    <t xml:space="preserve">Il presente obiettivo intende realizzarei lavori inseriti nel bilancio anno 2021 ed in particolare la manutenzione straaordinaria del cimitero del capoluogo ai fini della messa in sicurezza.
</t>
  </si>
  <si>
    <t>Manutenzione straordinaria cimitero</t>
  </si>
  <si>
    <t xml:space="preserve">REALIZZAZIONE DELLE  OPERE PUBBLICHE INSERITE NEL BILANCIO - manutenzione servizi igienici scuola media </t>
  </si>
  <si>
    <t xml:space="preserve">Predisposizione della progettazione </t>
  </si>
  <si>
    <t>Assunzione mutuo</t>
  </si>
  <si>
    <t>Affidamento delle fornitutre, dei servizi e dei lavori</t>
  </si>
  <si>
    <t>Esecuzione delle opere</t>
  </si>
  <si>
    <t>INTERVENTI MANUTENTIVI SCUOLA ELEMENTARE</t>
  </si>
  <si>
    <t>Contributo ministeriale</t>
  </si>
  <si>
    <t xml:space="preserve"> Realizzazione interventi per la messa in sicurezza - archivio - ufficio dirigente </t>
  </si>
  <si>
    <t>Il presente obiettivo intende realizzarei lavori inseriti nel bilancio anno 2021 ed in particolare la manutenzione alle scuole elementari per sicurezza - archivio - ufficio dirigente</t>
  </si>
  <si>
    <t>Opere pubbliche previste per l'anno 2021- Manutenzione scuola elementare</t>
  </si>
  <si>
    <t>n. ab. 2021 (preventivo)</t>
  </si>
  <si>
    <t>n. ab. 2021 (consuntivo)</t>
  </si>
  <si>
    <t>n. ab. 2023</t>
  </si>
  <si>
    <t>Previsione</t>
  </si>
  <si>
    <t>INSERIMENTI LAVORATIVI E MESSA ALLA PROVA</t>
  </si>
  <si>
    <t>programmazione delle attività da realizzare all'interno del progetto con il tutor consorzio monviso solidale o tribunale</t>
  </si>
  <si>
    <t>Inserimento nel mondo del lavoro cittadiini disagiati</t>
  </si>
  <si>
    <t>PERSONALE IMPEGNATO</t>
  </si>
  <si>
    <t xml:space="preserve">Intero anno </t>
  </si>
  <si>
    <t>ALASIA Giorgio</t>
  </si>
  <si>
    <t>RINAUDO SEVERINO o SOSTITUTO</t>
  </si>
  <si>
    <t>RINAUDO SEVERINO O SOSTITUTO</t>
  </si>
  <si>
    <t xml:space="preserve">Realizzazione nuova toponomastica Frazione Foresto  Fraz.  Madonna del Pilone  - Motta Gastaldi e case sparse  </t>
  </si>
  <si>
    <t>presegue anche nel 2022</t>
  </si>
  <si>
    <t>Smaltimento caricamento atti AIRE - attualmente residuano n. 150 atti da caricare in seguito alla trasmissione dal consolato sino all'anno 2019</t>
  </si>
  <si>
    <t xml:space="preserve">importo canone unico patrimoniale </t>
  </si>
  <si>
    <t>Nuove iscrizioni successive al ruolo principale 2021</t>
  </si>
  <si>
    <t xml:space="preserve">Il presente obiettivo intende realizzare i lavori inseriti nel bilancio anno 2021 ed in particolare la realizzazione di argini fluviali a difesa del concentrico dalle alluvioni dei torrenti Maira e Mellea, monitorando nel dettaglio il relativo cronoprogramma. 
</t>
  </si>
  <si>
    <t>Allasia plant - Soc. Agr. Tetti Bussone</t>
  </si>
  <si>
    <t>Ditta Macondo</t>
  </si>
  <si>
    <t>Servizi cimiteriali</t>
  </si>
  <si>
    <t>via fiume no</t>
  </si>
  <si>
    <t>pilone no</t>
  </si>
  <si>
    <r>
      <t>Ristrutturazione e ampliamento ex palestra scuola media per ricollocazione biblioteca e sistemazione area adiacente</t>
    </r>
    <r>
      <rPr>
        <sz val="10"/>
        <color rgb="FFFF0000"/>
        <rFont val="Arial"/>
        <family val="2"/>
      </rPr>
      <t xml:space="preserve"> di cui euro 58,000,00 già realizzati</t>
    </r>
  </si>
  <si>
    <t>definitivo</t>
  </si>
  <si>
    <t>esecutivo</t>
  </si>
  <si>
    <t>Opere pubbliche previste per l'anno 2021</t>
  </si>
  <si>
    <t>progetto conesegnato</t>
  </si>
  <si>
    <t>UFFICIO PERSONALE  UFFICIO TECNICO</t>
  </si>
  <si>
    <t>Predisposizione deliberazione per revisione e rifacimento parziale della numerazione civica e della toponomastica comunale in Fraz. Madonna del Pilone – Fraz. Foresto e tutte le località esterne al centro abitato del Capoluogo</t>
  </si>
  <si>
    <t>Precediimento per l'affidamento del servizio ad una Ditta esterna per redazione nuovo Piano di toponomastica stradale, rilevazione generale e tutti gli accessi alle proprietà immobiliari</t>
  </si>
  <si>
    <t>Predisposizione deliberazioni per l’intitolazione delle nuove aree di circolazione e successiva trasmissione all’Ufficio Territoriale del Governo per parere.</t>
  </si>
  <si>
    <t xml:space="preserve">Successivamente al parere della Prefettura:
- predisposizione determina per l’ordinativo delle targhe indicanti i numeri civici sia degli accessi pedonali e carrai e degli interni degli edifici da consegnare tramite la Ditta alle singole famiglie e Ditte;
variazione anagrafica al PC – sulle schede cartacee di famiglia ed individuali; 
-Trasmissione comunicazioni a:
Ufficio Elettorale per  revisione- stampa etichette di variazione indirizzo per tessera elettorale e variazione liste generali;
Ufficio Tributi; Ufficio Ambiente;
Ai gestori dei servizi di pubblica utilità dei nuovi indirizzi dell’utenza;
</t>
  </si>
  <si>
    <t xml:space="preserve">Predisposizione delle comunicazioni di variazione toponomastica e numerazione civica x ogni  singolo intestatario scheda/individuo ed attività produttiva/ditta ecc.;
Famiglie coinvolte circa 500 </t>
  </si>
  <si>
    <t xml:space="preserve">Inserimento numeri civici sul sito Agenzia delle Entrate ed  aggiornamento dell’archivio Nazionale degli stradari e dei numeri civici (ANNCSU). </t>
  </si>
  <si>
    <t>Tributo TARI 2021</t>
  </si>
  <si>
    <t>TARI anno 2019/2020</t>
  </si>
  <si>
    <t>Piani di rientro Tari anno 2020 e precedenti</t>
  </si>
  <si>
    <t xml:space="preserve">IMU - attività di accertamento </t>
  </si>
  <si>
    <t>Imposta sulla pubblicità e pubbliche affissioni - canone unico patrimoniale</t>
  </si>
  <si>
    <t>Canone COSAP - canone unico patrimoniale</t>
  </si>
  <si>
    <t>TARI anno 2019/2020 - numero solleciti</t>
  </si>
  <si>
    <t>TARI  anno 2019/2020 - importo ruolo coattivo</t>
  </si>
  <si>
    <t>piano di rientro TARI ANNO 2020 e precedenti - importo</t>
  </si>
  <si>
    <t>sgravi TARI anno 2021</t>
  </si>
  <si>
    <t xml:space="preserve">gettito IMU </t>
  </si>
  <si>
    <t>IMU - Avvisi di accertamento  da notificare</t>
  </si>
  <si>
    <t xml:space="preserve">IMU -importo avvisi di accertamento </t>
  </si>
  <si>
    <t>Riscossione coattiva IMU- utenze a ruolo</t>
  </si>
  <si>
    <t>Riscossione coattiva IMU - importo ruolo coattivo</t>
  </si>
  <si>
    <t>O.S.T.</t>
  </si>
  <si>
    <r>
      <t>A seguito dell'entrata in vigore della Legge 205/2017 che attribuisce ad ARERA la predisposizione e l'aggiornamento del metodo tariffario per la determinazione dei corrispettivi del servizio integrato dei rifiuti e dei singoli servizi che costituiscono attività di gestione, a copertura dei costi di esercizio e di investimento sulla base dei quali si determinano le tariffe TARI ( deliberazione ARERA n. 443/2019 ) e delle disposizioni contenute nell'art. 15-bis del D.L. 30 aprile 2019, n. 34, convertito dalla legge 28 giugno 2019, n. 58 per l'anno 2021, al fine di ridurre i tempi di "apertura dell'anticipazione di cassa" vi sarà l' emissione di due distinte bollettazioni per la riscossione della Tari 2021: la prima, in acconto, sulla base delle tariffe dell'anno 2020, con pagamento in n. 2 rate con scadenza 30 giugno 2021 e 30 settembre 2021, determinato nella misura del 70% del tributo calcolato sulla base delle tariffe TARI applicate nell'anno 2020; la seconda, a saldo, calcolata sulla base delle nuove tariffe TARI anno 2021 da definirsi entro il 30 giugno 2021, con pagamento in unica soluzione entro il mese di dicembre 2021. L'ufficio tributi provvederà a predisporre tutti gli attinecessari alla presa d'atto da parte del Consiglio Comunale del Piano Economico Finanziario TARI anno 2021 inviato dall'ente territorialmente competente CSEA e ad elaborare più simulazioni tariffarie per mitigare eventuali incrementi tariffari dovuti per l'applicazione del nuovo metodo tariffario introdotto da ARERA tenendo comunque conto che la copertura dei costi inseriti nel piano dovrà essere del 100% . Nella predisposizione degli atti e nell'introduzione degli elenti utili alla determinazione delle nuove tariffe TARI 2021 si è tenuto conto della volontà dell'amministrazione comunale di applicare, anche per l'anno 2021, le agevolazioni tariffarie previste per le utenza non domestiche soggette a sospensione per l'emergenza Covid19  ( deliberazione ARERA 158/2020). L'ufficio proseguirà nell'attività di sollecito e/o riscossione delle somme dovute dagli utenti morosi tenendo conto della sospensione imposta dai vari provvedimenti governativi. Si predisporrano comunque solleciti di pagamento da inviare agli utenti morosi ed eventualmente si sospenderà la riscossione coattiva a data da destinarsi. saranno predisposti e liquidati gli sgravi per importi non dovuti e p</t>
    </r>
    <r>
      <rPr>
        <sz val="8"/>
        <color theme="1"/>
        <rFont val="Tahoma"/>
        <family val="2"/>
      </rPr>
      <t>iani di rientro programmati in rate</t>
    </r>
    <r>
      <rPr>
        <sz val="8"/>
        <color rgb="FFFF0000"/>
        <rFont val="Tahoma"/>
        <family val="2"/>
      </rPr>
      <t xml:space="preserve"> </t>
    </r>
    <r>
      <rPr>
        <sz val="8"/>
        <color theme="1"/>
        <rFont val="Tahoma"/>
        <family val="2"/>
      </rPr>
      <t>mensili da saldare entro il 31/12/21</t>
    </r>
    <r>
      <rPr>
        <sz val="8"/>
        <rFont val="Tahoma"/>
        <family val="2"/>
      </rPr>
      <t xml:space="preserve">. CANONE COSAP: saranno sollecitati  importi non versati per gli anni precedenti previ accordi con l'ufficio commercio a fine rilascio concessione per lo svolgimento di attività di commercio ambulante. </t>
    </r>
    <r>
      <rPr>
        <sz val="8"/>
        <color rgb="FFFF0000"/>
        <rFont val="Tahoma"/>
        <family val="2"/>
      </rPr>
      <t xml:space="preserve">
</t>
    </r>
    <r>
      <rPr>
        <sz val="8"/>
        <rFont val="Tahoma"/>
        <family val="2"/>
      </rPr>
      <t>- Riscossione coattiva avvisi di accertamento IMU  notificati e non pagati nei termini. Riscossione coattiva AREARISCOSSIONE: Monitoraggio attività e situazione incassi relativi alle liste di carico inviate fino al 31/12/2020.  Monitoraggio attività per costituzione in giudizio recupero ICI/IMU OST.  Sempre in tema di nuova IMU  l'ufficio ha provveduto ad informare contribuenti e professionisti in modo da agevolare l'applicazione del nuovo tributo anche al fine di conseguire il contenimento dei fenomeni evasivi ed elusivi in campo tributario. COSAP(Canone Occupazione Suolo e Aree Pubbliche) : per quanto rigurda l'occupazione di spazi ed aree pubbliche anno 2020 , a seguito dell'emergenza sanitaria da Covid- 19 , sono stati adottati provvedimenti volti a sostenere i pubblici esercizi ed il commercio ambulante prevedendo l'esenzione dal pagamento del canone e l'adozione di procedura semplificate , applicabili fino al 30/06/2021, per le domande di concessioni o ampliamenti di superfici già concesse per favorire il rispetto delle misure di distanziamento. Per le attività ad esso soggette per occupazione suolo pubblico con dehors, espositori e/o tende è stata prevista l'esenzione dal pagamento del canone fino al 30,06,2021. Per quanto rigarda l'applicazione del canone COSAP al commercio ambulante titolari di posteggio fisso, l'esenzione ha riguardato parte dell'anno comportando la variazione delle concessioni di volta in volta inviate ai contribuenti. CANONE UNICO PATRIMONIALE:  a decorrere dal 1° gennaio 2021 è stato introdotto il Canone Unico Patrimoniale che accorpa l'imposta comunale sulla pubbicità e diritti sulle pubbiche affissioni, la tassa e/o il canone per l'occupazione di spazi ed aree pubbliche. L'ufficio ha predisposto tutti gli atti propedeutici all'affidamento in concessione del canone sopracitato compresa l'approvazione dei regolamenti per l'applicazione del medesimo. Nel corso dell'anno 2021 dovrà essere effetuata nuova procedura per l'affidamento della riscossione coattiva, l'ufficio dovrà provvedere a predisporre, avviare e concludere le varie operazioni per l'affidamento sia per la riscossione coattiva delle entrate tributarie che per tutte le altre entrate comunali anche di natura patrimoniale. Nel corso dell'anno 2021, a seguito della necessità emersa con la cancellazione dall'albo del concessionario GEC S.p.A. , l'ufficio dovrà stipulare apposita convenzione con ACI/PRA per la revoca dei fermi amministraivi a suo tempo iscritti da GEC per importi di competenza del Comune di Cavallermaggiore regolarmente pagati. Nel mese di giugno 2021 dovrà essere rinnovata la convenzione con l'Agenzia delle entrate Siatel 2/Punto Fisco,</t>
    </r>
  </si>
  <si>
    <t>Attività varie</t>
  </si>
  <si>
    <t xml:space="preserve">Integrazione delle attività svolte nel corso dell'anno relativamente alle misure minime di sicurezza ICT per le pubbliche amministrazioni, che comporteranno in particolare la collaborazione con l'Amministratore di Sistema Esterno ed il proseguimento delle attività  derivanti dalla designazione di Ammnistratore di Sistema interno. </t>
  </si>
  <si>
    <t>Acquisizione beni e servizi necessari per il funzionamento degli uffici comunali, della biblioteca civica e dell'Istituto Comprensivo mediante ricorso al MEPA. Prosecuzione attività di mantenimento misure minime di sicurezza ICT compresa l'individuazione dell'Amministratore Esterno di Sistema e l'accettazione della nomina di Ammnistratore di Sistema interno all'Ente.  Predisposizione  di tutti gli atti indispensabili per la corretta applicazione delle coperture assicurative dell'Ente, in particolar modo quelli inerenti le attività che comportano il risarcimento dei danni patiti, la copertura di eventuali rischi derivanti dalle attività svolte dall'Ente. Nel corso dell'anno 2021, continueranno ad essere seguite tutte le attività inerenti il progetto " Città che legge 2019 " a seguito dell'erogazione di un contributo da parte del Ministero per i Beni e le Attività Culturali. Altro progetto in collaborazione con la Biblioteca Civica riguarderà quello relativo al Servizio Civile Volontario che vedrà la destinazione di un operatore a partire dal mese di maggio 2021. Nei primi mesi del 2021 si procederà ad effettuare apposita procedura aperta MEPA / CONSIP per l'affidamento in appalto del servizio di supporto nella conduzione della biblioteca civica " Nuto Revelli " per il biennio Aprile 2021- Marzo 2023. Relativamente alla biblioteca civica l'ufficio dovrà provvedere ad acquistare libri mediante utilizzo di contributi: comunale, regionale, ministeriale.Nel mese di luglio 2021  dovrà essere inoltrata apposita domanda di attribuzione eventuale contributo a sostegno dell'editoria libraria assegnati alle biblioteche per acquisto libri. In qualità di responsabile dei servizi Tributi/Economato/Segreteria dovrà predisporre tutti gli atti relativi alla gestione dell'attività Estate Ragazzi 2021 ; provvedere a seguire la rendicontazione della fiera dell'editoria anno 2020 ( da effettuarsi nei mesi di giugno/luglio 2021) ed acquisire i vari eventuali contributi pervenuti per la futura fiera anno 2021. Relativamente al servizio di Responsabile della protezione dei dati personali ( Data Protection Officer – DPO ) ai sensi del Regolamento UE 2016/679, lo stesso dovrà essere affidato mediante Trattativa Diretta MePa per il periodo, presumibilmente di 36 mesi (2021-2024). Nei primi mesi dell'anno 2021 l'ufficio dovrà comunicare l'eventuale erogazione contributo Fondo regionale per il sostegno alla locazione Esercizio annualità 2019/2020 agli ammessi e procedere con la comunicazione di tutti i dati utili all'ufficio ragioneria per l'erogazione delle somme che saranno trasferite al Comune di Cavallermaggiore dall'ente capofila Comune di Savigliano. Nel mese di maggio 2021 dovrà essere previsto il rinnovo del contratto posta on line.</t>
  </si>
  <si>
    <t>Progetto " Bando Città che Legge 2020 "</t>
  </si>
  <si>
    <t>anno 2021</t>
  </si>
  <si>
    <t>Nel corso dell'anno 2021 in collaborazione con il Consorzio Monviso Solidale il Comune ospita diversi lavoratori impegnati in inserimenti lavorativi e a seguito di convenzione con il Ministero della difesa ospita cittadini che devono svolgere lavori di  messa alla prova a seguito di sanzioni amministative.</t>
  </si>
  <si>
    <t>1 - incasso 14/9</t>
  </si>
  <si>
    <t>Il presente obiettivo intende concedere in diritto di superficie delle aree di proprietà comunale - su tre siti è terminato nel 2019 e i diritti sono stati incassati. Sul quarto sito concluso nel 2021</t>
  </si>
  <si>
    <t xml:space="preserve"> contributo ministeriale</t>
  </si>
  <si>
    <t>23-/8</t>
  </si>
  <si>
    <t>proroga al 31/03/2021</t>
  </si>
  <si>
    <t>si</t>
  </si>
  <si>
    <t>In merito all’obiettivo in oggetto si comunica che è stata predisposta la bozza definitiva della proposta di regolamento e la stessa inviata, in data 10.09.2020:</t>
  </si>
  <si>
    <t>- ai seguenti Uffici Comunali: Tributi; Lavori Pubblici; Polizia Municipale; Segreteria;</t>
  </si>
  <si>
    <t>- all’Assessore competente Federico Bertola;</t>
  </si>
  <si>
    <t>ciò per una preventiva presa visione ed acquisizione di eventuali osservazioni di rispettiva competenza; alla data odierna si è in attesa di un completo riscontro a quanto richiesto.</t>
  </si>
  <si>
    <t>Espletato tale adempimento, valutate le eventuali osservazioni/integrazioni pervenute e conseguentemente adeguato il testo della bozza già predisposta, lo stesso sarà inoltrato, come da accordi intrapresi con l’Assessore Bertola Federico, alle seguenti Commissioni Comunali:</t>
  </si>
  <si>
    <t>Urbanistica (a tale riguardo si fa presente che la su citata Commissione ha già effettuato un primo esame inerente i contenuti della bozza definitiva nella seduta del 11.11.2020);</t>
  </si>
  <si>
    <t>Locale sul Paesaggio;</t>
  </si>
  <si>
    <t>Edilizia;</t>
  </si>
  <si>
    <t>ciò per una disamina preventiva all’approvazione da parte della Giunta Comunale, previa acquisizione dell’eventuale necessario parere da parte della Soprintendenza Belle Arti e Paesaggio o di altri Enti/Associazioni di categoria interessate.</t>
  </si>
  <si>
    <t>Si fa presente che non è stato possibile il rispetto delle tempistiche previste dal cronoprogramma in quanto le priorità amministrative richieste dall’Amministrazione all’area tecnica nonché le tempistiche imposte dai procedimenti delle pratiche SUE e del SUAP, non hanno consentito, alla soprarichiamata area tecnica, di definire la versione conclusiva della bozza di regolamento in argomento nei termini preventivati.  </t>
  </si>
  <si>
    <t>Bonino Mauro</t>
  </si>
  <si>
    <t>Validato dal Nucleo Autonomo di Valutazione il ________________</t>
  </si>
  <si>
    <t>le previsioni sono state fatte tenendo conto degli anni precedenti . Le iscrizini a ruolo suppletive non sono state necessarie poiché la riscossione della TARI anno 2021 è stata effettuata i 3 rate</t>
  </si>
  <si>
    <t>idem come sopra</t>
  </si>
  <si>
    <t>importo ridotto per esenzioni COVID</t>
  </si>
  <si>
    <t>affidamento</t>
  </si>
  <si>
    <t>Trasmissione tabulati da parte della ditta a fine dicembre con indicazione delel vie nuove che si possono creare nelle varie Frazioni e località sparse. Riunione commissione toponomastica</t>
  </si>
  <si>
    <t>per la tomba 75 concluso nel 2021 - si può dare in cocessione mentre per la tomba 29 è necessario ancora fare delle ricerche</t>
  </si>
  <si>
    <t>reperibilità</t>
  </si>
  <si>
    <t>i piani di rientro vengono effettuati su richiesta dei contribuenti</t>
  </si>
  <si>
    <t>come per l'anno 2020 a seguito dell'emergenza Covid l'attività è stata rivolta alla bonifica delle posizioni prive di anagrafica o anomali rispetto alle anagrafiche</t>
  </si>
  <si>
    <t>importo riferito alle utenze sopraindicate</t>
  </si>
  <si>
    <t>attività non possibile per effetto Covid</t>
  </si>
  <si>
    <t>come per IMU</t>
  </si>
  <si>
    <t>la riscossione è stata bloccata fono a fine anno per Covid</t>
  </si>
  <si>
    <t>Relativamente all’aggiornamento del Piano di Protezione Civile si fa presente che:</t>
  </si>
  <si>
    <t xml:space="preserve">ho dovuto affrontare nuove problematiche legate  alla pandemia ancora in corso, studiare le nuove normative e impartire le conseguenti disposizioni. </t>
  </si>
  <si>
    <t xml:space="preserve">Gli agenti  in servizio hanno dedicato molte ore al contrasto del Virus facendo attività di prevenzione sul territorio, organizzando il lavoro propedeutico alle vaccinazioni di massa come richiesto dall’amministrazione. </t>
  </si>
  <si>
    <t>Ci siamo dovuti impegnare a mettere in atto le procedure del piano di protezione civile in uso ed affrontare un nuovo scenario pandemico che dovrà essere riportato nel piano in approvazione come da circolare n. 30023/22 della Prefettura di Cuneo.</t>
  </si>
  <si>
    <t>Purtroppo personale di questo comando ha contratto il COVID – 19 dovendosi pertanto astenere dal lavoro per un certo periodo di tempo.</t>
  </si>
  <si>
    <t>Molte ore sono state impegnate per continuare nell’organizzazione di una struttura funzionante cercando di creare un clima di ottimismo e di aggregazione tra il personale.</t>
  </si>
  <si>
    <t>Alla luce di quanto esposto Sarà una priorità di questo ufficio concludere il piano di Protezione Civile nel più breve tempo possibile compatibilmente con il personale a disposizione.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</si>
</sst>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0_ ;\-#,##0\ "/>
    <numFmt numFmtId="169" formatCode="#,##0_ ;[Red]\-#,##0\ "/>
    <numFmt numFmtId="170" formatCode="#,##0.0_ ;\-#,##0.0\ "/>
    <numFmt numFmtId="171" formatCode="#,##0.0_ ;[Red]\-#,##0.0\ "/>
    <numFmt numFmtId="172" formatCode="0.0"/>
  </numFmts>
  <fonts count="48"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0"/>
      <color theme="5"/>
      <name val="Tahoma"/>
      <family val="2"/>
    </font>
    <font>
      <sz val="8"/>
      <name val="Arial"/>
      <family val="2"/>
    </font>
    <font>
      <sz val="8"/>
      <color theme="1"/>
      <name val="Tahoma"/>
      <family val="2"/>
    </font>
    <font>
      <sz val="10"/>
      <color theme="1"/>
      <name val="Tahoma"/>
      <family val="2"/>
    </font>
    <font>
      <sz val="8"/>
      <color rgb="FFFF0000"/>
      <name val="Tahoma"/>
      <family val="2"/>
    </font>
    <font>
      <sz val="11"/>
      <name val="Calibri"/>
      <family val="2"/>
    </font>
    <font>
      <sz val="11"/>
      <name val="Calibri"/>
      <family val="2"/>
      <scheme val="minor"/>
    </font>
    <font>
      <sz val="11"/>
      <color rgb="FFFF0000"/>
      <name val="Calibri"/>
      <family val="2"/>
      <scheme val="minor"/>
    </font>
    <font>
      <sz val="10"/>
      <color theme="0"/>
      <name val="Tahoma"/>
      <family val="2"/>
    </font>
    <font>
      <sz val="9"/>
      <color rgb="FFFF0000"/>
      <name val="Tahoma"/>
      <family val="2"/>
    </font>
    <font>
      <sz val="11"/>
      <color rgb="FF1F497D"/>
      <name val="Calibri"/>
      <family val="2"/>
      <scheme val="minor"/>
    </font>
    <font>
      <sz val="10"/>
      <color rgb="FFFF0000"/>
      <name val="Arial"/>
      <family val="2"/>
    </font>
    <font>
      <sz val="9"/>
      <color theme="1"/>
      <name val="Calibri"/>
      <family val="2"/>
      <scheme val="minor"/>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style="hair">
        <color indexed="64"/>
      </top>
      <bottom style="medium">
        <color indexed="64"/>
      </bottom>
      <diagonal/>
    </border>
  </borders>
  <cellStyleXfs count="13">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xf numFmtId="0" fontId="3" fillId="0" borderId="0"/>
    <xf numFmtId="0" fontId="1" fillId="0" borderId="0"/>
  </cellStyleXfs>
  <cellXfs count="1246">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Border="1"/>
    <xf numFmtId="0" fontId="6" fillId="0" borderId="9" xfId="7" applyFont="1" applyBorder="1"/>
    <xf numFmtId="0" fontId="6" fillId="0" borderId="10" xfId="7" applyFont="1" applyBorder="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lignment vertical="center"/>
    </xf>
    <xf numFmtId="166" fontId="14" fillId="2" borderId="18" xfId="7" applyNumberFormat="1" applyFont="1" applyFill="1" applyBorder="1" applyAlignment="1">
      <alignment vertical="center"/>
    </xf>
    <xf numFmtId="0" fontId="7" fillId="0" borderId="19" xfId="7" applyFont="1" applyBorder="1" applyAlignment="1">
      <alignment horizontal="center" vertical="center" wrapText="1"/>
    </xf>
    <xf numFmtId="0" fontId="7" fillId="0" borderId="0" xfId="7" applyFont="1" applyAlignment="1">
      <alignment horizontal="center" vertical="center" wrapText="1"/>
    </xf>
    <xf numFmtId="0" fontId="7" fillId="0" borderId="20" xfId="7" applyFont="1" applyBorder="1" applyAlignment="1">
      <alignment horizontal="center" vertical="center" wrapText="1"/>
    </xf>
    <xf numFmtId="0" fontId="5" fillId="0" borderId="0" xfId="7"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Border="1" applyAlignment="1" applyProtection="1">
      <alignment horizontal="center" vertical="center"/>
      <protection hidden="1"/>
    </xf>
    <xf numFmtId="166" fontId="14" fillId="2" borderId="15" xfId="7" applyNumberFormat="1" applyFont="1" applyFill="1" applyBorder="1" applyAlignment="1">
      <alignment vertical="center"/>
    </xf>
    <xf numFmtId="0" fontId="6" fillId="0" borderId="19"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5" fillId="0" borderId="0" xfId="7" applyAlignment="1">
      <alignment horizontal="center" vertical="center" wrapText="1"/>
    </xf>
    <xf numFmtId="0" fontId="5" fillId="0" borderId="0" xfId="7"/>
    <xf numFmtId="0" fontId="6" fillId="0" borderId="0" xfId="8" applyAlignment="1" applyProtection="1">
      <alignment horizontal="center" vertical="center"/>
      <protection locked="0"/>
    </xf>
    <xf numFmtId="0" fontId="6" fillId="0" borderId="0" xfId="8" applyAlignment="1">
      <alignment horizontal="center" vertical="center"/>
    </xf>
    <xf numFmtId="0" fontId="10" fillId="0" borderId="0" xfId="8" applyFont="1" applyAlignment="1" applyProtection="1">
      <alignment horizontal="center" vertical="center"/>
      <protection locked="0"/>
    </xf>
    <xf numFmtId="0" fontId="5" fillId="0" borderId="0" xfId="7" applyAlignment="1" applyProtection="1">
      <alignment vertical="top"/>
      <protection locked="0"/>
    </xf>
    <xf numFmtId="0" fontId="6" fillId="2" borderId="15" xfId="8" applyFill="1" applyBorder="1" applyAlignment="1">
      <alignment horizontal="center" vertical="center" wrapText="1"/>
    </xf>
    <xf numFmtId="0" fontId="6" fillId="3" borderId="1" xfId="8" applyFill="1" applyBorder="1" applyAlignment="1">
      <alignment vertical="center"/>
    </xf>
    <xf numFmtId="0" fontId="6" fillId="3" borderId="2" xfId="8" applyFill="1" applyBorder="1" applyAlignment="1">
      <alignment vertical="center"/>
    </xf>
    <xf numFmtId="0" fontId="9" fillId="2" borderId="15" xfId="8" applyFont="1" applyFill="1" applyBorder="1" applyAlignment="1">
      <alignment horizontal="center" vertical="center" textRotation="90"/>
    </xf>
    <xf numFmtId="0" fontId="6" fillId="0" borderId="15" xfId="8" applyBorder="1" applyAlignment="1" applyProtection="1">
      <alignment horizontal="center" vertical="center"/>
      <protection locked="0"/>
    </xf>
    <xf numFmtId="0" fontId="6" fillId="0" borderId="17" xfId="8" applyBorder="1" applyAlignment="1" applyProtection="1">
      <alignment horizontal="center" vertical="center"/>
      <protection locked="0"/>
    </xf>
    <xf numFmtId="16" fontId="23" fillId="0" borderId="15" xfId="8" applyNumberFormat="1"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lignment horizontal="center" vertical="center" wrapText="1"/>
    </xf>
    <xf numFmtId="0" fontId="5" fillId="0" borderId="15" xfId="7" applyBorder="1" applyAlignment="1" applyProtection="1">
      <alignment horizontal="center" vertical="center"/>
      <protection locked="0"/>
    </xf>
    <xf numFmtId="0" fontId="7" fillId="4" borderId="24" xfId="7" applyFont="1" applyFill="1" applyBorder="1" applyAlignment="1">
      <alignment horizontal="center" vertical="center"/>
    </xf>
    <xf numFmtId="0" fontId="6" fillId="0" borderId="0" xfId="8" applyAlignment="1" applyProtection="1">
      <alignment vertical="center"/>
      <protection locked="0"/>
    </xf>
    <xf numFmtId="0" fontId="6" fillId="0" borderId="0" xfId="8"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5" xfId="0" applyBorder="1"/>
    <xf numFmtId="0" fontId="0" fillId="0" borderId="26" xfId="0" applyBorder="1" applyAlignment="1">
      <alignment horizontal="center" vertical="center"/>
    </xf>
    <xf numFmtId="0" fontId="0" fillId="0" borderId="26"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6" xfId="0" applyFill="1" applyBorder="1"/>
    <xf numFmtId="0" fontId="0" fillId="8" borderId="26" xfId="0" applyFill="1" applyBorder="1"/>
    <xf numFmtId="0" fontId="0" fillId="0" borderId="0" xfId="0" applyAlignment="1">
      <alignment horizontal="right"/>
    </xf>
    <xf numFmtId="0" fontId="24" fillId="7" borderId="27" xfId="0" applyFont="1" applyFill="1" applyBorder="1" applyAlignment="1">
      <alignment horizontal="center" vertical="center"/>
    </xf>
    <xf numFmtId="0" fontId="24" fillId="7" borderId="28" xfId="0" applyFont="1" applyFill="1" applyBorder="1" applyAlignment="1">
      <alignment horizontal="center" vertical="center"/>
    </xf>
    <xf numFmtId="0" fontId="24" fillId="9" borderId="28" xfId="0" applyFont="1" applyFill="1" applyBorder="1" applyAlignment="1">
      <alignment horizontal="center" vertical="center"/>
    </xf>
    <xf numFmtId="0" fontId="25" fillId="0" borderId="0" xfId="0" applyFont="1"/>
    <xf numFmtId="0" fontId="24" fillId="8" borderId="27" xfId="0" applyFont="1" applyFill="1" applyBorder="1" applyAlignment="1">
      <alignment horizontal="center" vertical="center"/>
    </xf>
    <xf numFmtId="0" fontId="24" fillId="8" borderId="28" xfId="0" applyFont="1" applyFill="1" applyBorder="1" applyAlignment="1">
      <alignment horizontal="center" vertical="center"/>
    </xf>
    <xf numFmtId="0" fontId="24" fillId="0" borderId="28" xfId="0" applyFont="1" applyBorder="1" applyAlignment="1">
      <alignment horizontal="center" vertical="center"/>
    </xf>
    <xf numFmtId="43" fontId="21" fillId="0" borderId="0" xfId="2"/>
    <xf numFmtId="2" fontId="0" fillId="0" borderId="0" xfId="0" applyNumberFormat="1"/>
    <xf numFmtId="0" fontId="0" fillId="6" borderId="0" xfId="0" applyFill="1"/>
    <xf numFmtId="0" fontId="0" fillId="0" borderId="34" xfId="0" applyBorder="1" applyAlignment="1">
      <alignment wrapText="1"/>
    </xf>
    <xf numFmtId="0" fontId="0" fillId="0" borderId="13" xfId="0" applyBorder="1" applyAlignment="1">
      <alignment wrapText="1"/>
    </xf>
    <xf numFmtId="0" fontId="0" fillId="7" borderId="34" xfId="0" applyFill="1" applyBorder="1"/>
    <xf numFmtId="0" fontId="0" fillId="8" borderId="34"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ill="1" applyBorder="1"/>
    <xf numFmtId="2" fontId="0" fillId="9" borderId="13" xfId="0" applyNumberFormat="1" applyFill="1" applyBorder="1"/>
    <xf numFmtId="0" fontId="0" fillId="9" borderId="15" xfId="0" applyFill="1" applyBorder="1"/>
    <xf numFmtId="2" fontId="0" fillId="9" borderId="15" xfId="0" applyNumberFormat="1" applyFill="1" applyBorder="1"/>
    <xf numFmtId="0" fontId="0" fillId="9" borderId="17" xfId="0" applyFill="1" applyBorder="1"/>
    <xf numFmtId="2" fontId="0" fillId="9" borderId="17" xfId="0" applyNumberFormat="1" applyFill="1" applyBorder="1"/>
    <xf numFmtId="43" fontId="21" fillId="0" borderId="0" xfId="2" applyAlignment="1">
      <alignment wrapText="1"/>
    </xf>
    <xf numFmtId="0" fontId="0" fillId="9" borderId="26" xfId="0" applyFill="1" applyBorder="1"/>
    <xf numFmtId="2" fontId="0" fillId="9" borderId="26" xfId="0" applyNumberFormat="1" applyFill="1" applyBorder="1"/>
    <xf numFmtId="0" fontId="0" fillId="9" borderId="34" xfId="0" applyFill="1" applyBorder="1"/>
    <xf numFmtId="0" fontId="24" fillId="9" borderId="2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5" fillId="0" borderId="0" xfId="0" applyFont="1" applyAlignment="1">
      <alignment horizontal="center" vertical="center"/>
    </xf>
    <xf numFmtId="0" fontId="0" fillId="0" borderId="26" xfId="0" applyBorder="1" applyAlignment="1">
      <alignment horizontal="center" wrapText="1"/>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vertical="center"/>
    </xf>
    <xf numFmtId="0" fontId="26" fillId="0" borderId="17" xfId="0" applyFont="1" applyBorder="1" applyAlignment="1">
      <alignment wrapText="1"/>
    </xf>
    <xf numFmtId="0" fontId="26" fillId="0" borderId="0" xfId="0" applyFont="1" applyAlignment="1">
      <alignment wrapText="1"/>
    </xf>
    <xf numFmtId="9" fontId="6" fillId="0" borderId="0" xfId="7" applyNumberFormat="1" applyFont="1"/>
    <xf numFmtId="0" fontId="28" fillId="0" borderId="0" xfId="0" applyFont="1"/>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4" xfId="10" applyFont="1" applyFill="1" applyBorder="1"/>
    <xf numFmtId="44" fontId="0" fillId="9" borderId="34"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Border="1" applyAlignment="1">
      <alignment horizontal="left" vertical="center" wrapText="1"/>
    </xf>
    <xf numFmtId="0" fontId="0" fillId="9" borderId="109" xfId="0" applyFill="1" applyBorder="1"/>
    <xf numFmtId="44" fontId="0" fillId="9" borderId="109" xfId="10" applyFont="1" applyFill="1" applyBorder="1"/>
    <xf numFmtId="0" fontId="0" fillId="7" borderId="109" xfId="0" applyFill="1" applyBorder="1"/>
    <xf numFmtId="0" fontId="0" fillId="8" borderId="109"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2" fontId="0" fillId="7" borderId="17" xfId="0" applyNumberFormat="1" applyFill="1" applyBorder="1"/>
    <xf numFmtId="0" fontId="0" fillId="0" borderId="17" xfId="0" applyBorder="1" applyAlignment="1">
      <alignment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wrapText="1"/>
    </xf>
    <xf numFmtId="10" fontId="0" fillId="9" borderId="15" xfId="0" applyNumberFormat="1" applyFill="1" applyBorder="1"/>
    <xf numFmtId="166" fontId="0" fillId="9" borderId="13" xfId="0" applyNumberFormat="1" applyFill="1" applyBorder="1"/>
    <xf numFmtId="166" fontId="0" fillId="9" borderId="15" xfId="0" applyNumberFormat="1" applyFill="1" applyBorder="1"/>
    <xf numFmtId="166" fontId="0" fillId="9" borderId="15" xfId="0" applyNumberFormat="1" applyFill="1" applyBorder="1" applyAlignment="1">
      <alignment horizontal="center"/>
    </xf>
    <xf numFmtId="10" fontId="0" fillId="9" borderId="15" xfId="0" applyNumberFormat="1" applyFill="1" applyBorder="1" applyAlignment="1">
      <alignment horizontal="center"/>
    </xf>
    <xf numFmtId="0" fontId="0" fillId="0" borderId="109" xfId="0" applyBorder="1" applyAlignment="1">
      <alignment wrapText="1"/>
    </xf>
    <xf numFmtId="166" fontId="0" fillId="9" borderId="109" xfId="0" applyNumberFormat="1" applyFill="1" applyBorder="1"/>
    <xf numFmtId="166" fontId="0" fillId="9" borderId="109" xfId="0" applyNumberFormat="1" applyFill="1" applyBorder="1" applyAlignment="1">
      <alignment horizontal="center"/>
    </xf>
    <xf numFmtId="166" fontId="0" fillId="9" borderId="13" xfId="0" applyNumberFormat="1" applyFill="1" applyBorder="1" applyAlignment="1">
      <alignment horizontal="center"/>
    </xf>
    <xf numFmtId="44" fontId="0" fillId="9" borderId="15" xfId="0" applyNumberFormat="1" applyFill="1" applyBorder="1"/>
    <xf numFmtId="0" fontId="21" fillId="9" borderId="15" xfId="10" applyNumberFormat="1" applyFont="1" applyFill="1" applyBorder="1"/>
    <xf numFmtId="167" fontId="21" fillId="9" borderId="15" xfId="10" applyNumberFormat="1" applyFont="1" applyFill="1" applyBorder="1"/>
    <xf numFmtId="44" fontId="0" fillId="9" borderId="13" xfId="0" applyNumberFormat="1" applyFill="1" applyBorder="1"/>
    <xf numFmtId="0" fontId="0" fillId="0" borderId="0" xfId="0" applyAlignment="1">
      <alignment horizontal="right" wrapText="1"/>
    </xf>
    <xf numFmtId="166" fontId="0" fillId="9" borderId="26" xfId="0" applyNumberFormat="1" applyFill="1" applyBorder="1"/>
    <xf numFmtId="166" fontId="21" fillId="9" borderId="15" xfId="2" applyNumberFormat="1" applyFill="1" applyBorder="1"/>
    <xf numFmtId="166" fontId="21" fillId="9" borderId="15" xfId="10" applyNumberFormat="1" applyFont="1" applyFill="1" applyBorder="1"/>
    <xf numFmtId="166" fontId="0" fillId="9" borderId="17" xfId="0" applyNumberFormat="1" applyFill="1" applyBorder="1"/>
    <xf numFmtId="166" fontId="21" fillId="9" borderId="13" xfId="10" applyNumberFormat="1" applyFont="1" applyFill="1" applyBorder="1"/>
    <xf numFmtId="166" fontId="21" fillId="9" borderId="109" xfId="10" applyNumberFormat="1" applyFont="1" applyFill="1" applyBorder="1"/>
    <xf numFmtId="4" fontId="21" fillId="9" borderId="26" xfId="2" applyNumberFormat="1" applyFill="1" applyBorder="1"/>
    <xf numFmtId="4" fontId="21" fillId="0" borderId="0" xfId="2" applyNumberFormat="1"/>
    <xf numFmtId="4" fontId="0" fillId="0" borderId="0" xfId="0" applyNumberFormat="1"/>
    <xf numFmtId="4" fontId="21" fillId="9" borderId="26" xfId="10" applyNumberFormat="1" applyFont="1" applyFill="1" applyBorder="1"/>
    <xf numFmtId="4" fontId="21" fillId="9" borderId="13" xfId="2" applyNumberFormat="1" applyFill="1" applyBorder="1"/>
    <xf numFmtId="4" fontId="21" fillId="9" borderId="34" xfId="10" applyNumberFormat="1" applyFont="1" applyFill="1" applyBorder="1"/>
    <xf numFmtId="4" fontId="0" fillId="9" borderId="26" xfId="0" applyNumberFormat="1" applyFill="1" applyBorder="1"/>
    <xf numFmtId="4" fontId="0" fillId="9" borderId="26" xfId="10" applyNumberFormat="1" applyFont="1" applyFill="1" applyBorder="1"/>
    <xf numFmtId="4" fontId="0" fillId="9" borderId="13" xfId="0" applyNumberFormat="1" applyFill="1" applyBorder="1"/>
    <xf numFmtId="4" fontId="0" fillId="9" borderId="34" xfId="10" applyNumberFormat="1" applyFont="1" applyFill="1" applyBorder="1"/>
    <xf numFmtId="166" fontId="0" fillId="9" borderId="26" xfId="10" applyNumberFormat="1" applyFont="1" applyFill="1" applyBorder="1"/>
    <xf numFmtId="166" fontId="0" fillId="9" borderId="34" xfId="10" applyNumberFormat="1" applyFont="1" applyFill="1" applyBorder="1"/>
    <xf numFmtId="2" fontId="0" fillId="9" borderId="26" xfId="10" applyNumberFormat="1" applyFont="1" applyFill="1" applyBorder="1"/>
    <xf numFmtId="2" fontId="0" fillId="9" borderId="34" xfId="10" applyNumberFormat="1" applyFont="1" applyFill="1" applyBorder="1"/>
    <xf numFmtId="2" fontId="21" fillId="9" borderId="15" xfId="2" applyNumberFormat="1" applyFill="1" applyBorder="1"/>
    <xf numFmtId="166" fontId="0" fillId="7" borderId="15" xfId="0" applyNumberFormat="1" applyFill="1" applyBorder="1"/>
    <xf numFmtId="166" fontId="0" fillId="7" borderId="17" xfId="0" applyNumberFormat="1" applyFill="1" applyBorder="1"/>
    <xf numFmtId="166" fontId="0" fillId="7" borderId="26" xfId="0" applyNumberFormat="1" applyFill="1" applyBorder="1"/>
    <xf numFmtId="44" fontId="21" fillId="7" borderId="15" xfId="10" applyFont="1" applyFill="1" applyBorder="1"/>
    <xf numFmtId="166" fontId="0" fillId="7" borderId="13" xfId="0" applyNumberFormat="1" applyFill="1" applyBorder="1"/>
    <xf numFmtId="166" fontId="0" fillId="7" borderId="36" xfId="0" applyNumberFormat="1" applyFill="1" applyBorder="1"/>
    <xf numFmtId="166" fontId="0" fillId="0" borderId="0" xfId="0" applyNumberFormat="1"/>
    <xf numFmtId="2" fontId="0" fillId="7" borderId="15" xfId="0" applyNumberFormat="1" applyFill="1" applyBorder="1"/>
    <xf numFmtId="7" fontId="21" fillId="7" borderId="13" xfId="2" applyNumberFormat="1" applyFill="1" applyBorder="1"/>
    <xf numFmtId="166" fontId="21" fillId="7" borderId="35" xfId="10" applyNumberFormat="1" applyFont="1" applyFill="1" applyBorder="1"/>
    <xf numFmtId="166" fontId="21" fillId="7" borderId="13" xfId="2" applyNumberFormat="1" applyFill="1" applyBorder="1"/>
    <xf numFmtId="166" fontId="21" fillId="8" borderId="13" xfId="2" applyNumberFormat="1" applyFill="1" applyBorder="1"/>
    <xf numFmtId="166" fontId="0" fillId="8" borderId="13" xfId="0" applyNumberFormat="1" applyFill="1" applyBorder="1"/>
    <xf numFmtId="4" fontId="21" fillId="8" borderId="13" xfId="2" applyNumberFormat="1" applyFill="1" applyBorder="1"/>
    <xf numFmtId="4" fontId="21" fillId="8" borderId="37" xfId="10" applyNumberFormat="1" applyFont="1" applyFill="1" applyBorder="1"/>
    <xf numFmtId="166" fontId="0" fillId="8" borderId="32" xfId="0" applyNumberForma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1" xfId="0" applyNumberFormat="1" applyFill="1" applyBorder="1"/>
    <xf numFmtId="166" fontId="0" fillId="8" borderId="38" xfId="0" applyNumberFormat="1" applyFill="1" applyBorder="1"/>
    <xf numFmtId="166" fontId="0" fillId="9" borderId="34" xfId="0" applyNumberFormat="1" applyFill="1" applyBorder="1" applyAlignment="1">
      <alignment horizontal="center"/>
    </xf>
    <xf numFmtId="4" fontId="21" fillId="7" borderId="15" xfId="10" applyNumberFormat="1" applyFont="1" applyFill="1" applyBorder="1"/>
    <xf numFmtId="166" fontId="0" fillId="8" borderId="15" xfId="0" applyNumberFormat="1" applyFill="1" applyBorder="1"/>
    <xf numFmtId="166" fontId="0" fillId="9" borderId="26" xfId="0" applyNumberFormat="1" applyFill="1" applyBorder="1" applyAlignment="1">
      <alignment horizontal="center"/>
    </xf>
    <xf numFmtId="4" fontId="21" fillId="7" borderId="26" xfId="10" applyNumberFormat="1" applyFont="1" applyFill="1" applyBorder="1"/>
    <xf numFmtId="4" fontId="21" fillId="8" borderId="26" xfId="10" applyNumberFormat="1" applyFont="1" applyFill="1" applyBorder="1"/>
    <xf numFmtId="166" fontId="21" fillId="7" borderId="15" xfId="2" applyNumberFormat="1" applyFill="1" applyBorder="1"/>
    <xf numFmtId="4" fontId="21" fillId="8" borderId="15" xfId="2" applyNumberFormat="1" applyFill="1" applyBorder="1"/>
    <xf numFmtId="166" fontId="21" fillId="7" borderId="26" xfId="2" applyNumberFormat="1" applyFill="1" applyBorder="1"/>
    <xf numFmtId="4" fontId="21" fillId="8" borderId="26" xfId="2" applyNumberForma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ill="1" applyBorder="1" applyAlignment="1">
      <alignment horizontal="center"/>
    </xf>
    <xf numFmtId="166" fontId="21" fillId="8" borderId="15" xfId="2" applyNumberFormat="1" applyFill="1" applyBorder="1"/>
    <xf numFmtId="43" fontId="21" fillId="7" borderId="17" xfId="2" applyFill="1" applyBorder="1"/>
    <xf numFmtId="166" fontId="21" fillId="8" borderId="17" xfId="2" applyNumberFormat="1" applyFill="1" applyBorder="1"/>
    <xf numFmtId="166" fontId="21" fillId="9" borderId="26" xfId="2" applyNumberFormat="1" applyFill="1" applyBorder="1"/>
    <xf numFmtId="166" fontId="21" fillId="8" borderId="26" xfId="2" applyNumberForma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9" borderId="17" xfId="2" applyNumberForma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ill="1" applyBorder="1"/>
    <xf numFmtId="10" fontId="0" fillId="7" borderId="17" xfId="0" applyNumberFormat="1" applyFill="1" applyBorder="1"/>
    <xf numFmtId="166" fontId="21" fillId="7" borderId="109" xfId="10" applyNumberFormat="1" applyFont="1" applyFill="1" applyBorder="1"/>
    <xf numFmtId="166" fontId="0" fillId="7" borderId="109" xfId="0" applyNumberFormat="1" applyFill="1" applyBorder="1"/>
    <xf numFmtId="166" fontId="21" fillId="8" borderId="109" xfId="10" applyNumberFormat="1" applyFont="1" applyFill="1" applyBorder="1"/>
    <xf numFmtId="44" fontId="0" fillId="9" borderId="17" xfId="0" applyNumberFormat="1" applyFill="1" applyBorder="1"/>
    <xf numFmtId="44" fontId="0" fillId="9" borderId="34" xfId="0" applyNumberFormat="1" applyFill="1" applyBorder="1"/>
    <xf numFmtId="166" fontId="21" fillId="7" borderId="34" xfId="10" applyNumberFormat="1" applyFont="1" applyFill="1" applyBorder="1"/>
    <xf numFmtId="166" fontId="0" fillId="7" borderId="34" xfId="0" applyNumberFormat="1" applyFill="1" applyBorder="1"/>
    <xf numFmtId="166" fontId="21" fillId="8" borderId="34" xfId="10" applyNumberFormat="1" applyFont="1" applyFill="1" applyBorder="1"/>
    <xf numFmtId="2" fontId="0" fillId="8" borderId="15" xfId="0" applyNumberFormat="1" applyFill="1" applyBorder="1"/>
    <xf numFmtId="7" fontId="21" fillId="7" borderId="15" xfId="2" applyNumberFormat="1" applyFill="1" applyBorder="1"/>
    <xf numFmtId="7" fontId="21" fillId="7" borderId="17" xfId="2" applyNumberFormat="1" applyFill="1" applyBorder="1"/>
    <xf numFmtId="4" fontId="21" fillId="8" borderId="17" xfId="2" applyNumberFormat="1" applyFill="1" applyBorder="1"/>
    <xf numFmtId="2" fontId="0" fillId="8" borderId="17" xfId="0" applyNumberFormat="1" applyFill="1"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ill="1" applyBorder="1" applyAlignment="1">
      <alignment horizontal="center"/>
    </xf>
    <xf numFmtId="2" fontId="21" fillId="7" borderId="15" xfId="2" applyNumberFormat="1" applyFill="1" applyBorder="1"/>
    <xf numFmtId="39" fontId="21" fillId="7" borderId="15" xfId="2" applyNumberFormat="1" applyFill="1" applyBorder="1"/>
    <xf numFmtId="4" fontId="21" fillId="7" borderId="13" xfId="10" applyNumberFormat="1" applyFont="1" applyFill="1" applyBorder="1"/>
    <xf numFmtId="0" fontId="0" fillId="9" borderId="17" xfId="0" applyFill="1" applyBorder="1" applyAlignment="1">
      <alignment horizontal="center"/>
    </xf>
    <xf numFmtId="2" fontId="21" fillId="7" borderId="17" xfId="2" applyNumberFormat="1" applyFill="1" applyBorder="1"/>
    <xf numFmtId="4" fontId="21" fillId="7" borderId="15" xfId="2" applyNumberFormat="1" applyFill="1" applyBorder="1"/>
    <xf numFmtId="4" fontId="21" fillId="7" borderId="17" xfId="2" applyNumberFormat="1" applyFill="1" applyBorder="1"/>
    <xf numFmtId="0" fontId="32" fillId="0" borderId="15" xfId="8" applyFont="1" applyBorder="1" applyAlignment="1" applyProtection="1">
      <alignment horizontal="center" vertical="center"/>
      <protection locked="0"/>
    </xf>
    <xf numFmtId="0" fontId="32" fillId="15" borderId="15" xfId="8" applyFont="1" applyFill="1" applyBorder="1" applyAlignment="1" applyProtection="1">
      <alignment horizontal="center" vertical="center"/>
      <protection locked="0"/>
    </xf>
    <xf numFmtId="0" fontId="6" fillId="15" borderId="15" xfId="8" applyFill="1" applyBorder="1" applyAlignment="1" applyProtection="1">
      <alignment horizontal="center" vertical="center"/>
      <protection locked="0"/>
    </xf>
    <xf numFmtId="0" fontId="3" fillId="2" borderId="15" xfId="11" applyFill="1" applyBorder="1" applyAlignment="1">
      <alignment horizontal="center" vertical="center" wrapText="1"/>
    </xf>
    <xf numFmtId="0" fontId="3" fillId="0" borderId="15" xfId="1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0" fontId="3" fillId="11" borderId="2" xfId="11" applyFill="1" applyBorder="1" applyAlignment="1" applyProtection="1">
      <alignment horizontal="center" vertical="center"/>
      <protection locked="0"/>
    </xf>
    <xf numFmtId="0" fontId="7" fillId="4" borderId="24" xfId="11" applyFont="1" applyFill="1" applyBorder="1" applyAlignment="1">
      <alignment horizontal="center" vertical="center"/>
    </xf>
    <xf numFmtId="0" fontId="3" fillId="0" borderId="0" xfId="11" applyAlignment="1" applyProtection="1">
      <alignment horizontal="center" vertical="center"/>
      <protection locked="0"/>
    </xf>
    <xf numFmtId="44" fontId="3" fillId="4" borderId="15" xfId="10" applyFont="1" applyFill="1" applyBorder="1" applyAlignment="1" applyProtection="1">
      <alignment horizontal="center" vertical="center"/>
      <protection locked="0"/>
    </xf>
    <xf numFmtId="0" fontId="3" fillId="0" borderId="24" xfId="11" applyBorder="1" applyAlignment="1" applyProtection="1">
      <alignment horizontal="center" vertical="center"/>
      <protection locked="0"/>
    </xf>
    <xf numFmtId="0" fontId="3" fillId="2" borderId="1" xfId="11" applyFill="1" applyBorder="1" applyAlignment="1" applyProtection="1">
      <alignment horizontal="center" vertical="center"/>
      <protection locked="0"/>
    </xf>
    <xf numFmtId="0" fontId="3" fillId="11" borderId="1" xfId="11" applyFill="1" applyBorder="1" applyAlignment="1" applyProtection="1">
      <alignment horizontal="center" vertical="center"/>
      <protection locked="0"/>
    </xf>
    <xf numFmtId="0" fontId="3" fillId="0" borderId="0" xfId="11" applyAlignment="1" applyProtection="1">
      <alignment vertical="top"/>
      <protection locked="0"/>
    </xf>
    <xf numFmtId="0" fontId="13" fillId="15" borderId="15" xfId="8" applyFont="1" applyFill="1" applyBorder="1" applyAlignment="1" applyProtection="1">
      <alignment horizontal="center" vertical="center"/>
      <protection locked="0"/>
    </xf>
    <xf numFmtId="0" fontId="6" fillId="16" borderId="15" xfId="8" applyFill="1" applyBorder="1" applyAlignment="1" applyProtection="1">
      <alignment horizontal="center" vertical="center"/>
      <protection locked="0"/>
    </xf>
    <xf numFmtId="0" fontId="32" fillId="16" borderId="15" xfId="8" applyFont="1" applyFill="1" applyBorder="1" applyAlignment="1" applyProtection="1">
      <alignment horizontal="center" vertical="center"/>
      <protection locked="0"/>
    </xf>
    <xf numFmtId="0" fontId="13" fillId="16" borderId="17" xfId="8" applyFont="1" applyFill="1" applyBorder="1" applyAlignment="1" applyProtection="1">
      <alignment horizontal="center" vertical="center"/>
      <protection locked="0"/>
    </xf>
    <xf numFmtId="0" fontId="6" fillId="16" borderId="17" xfId="8" applyFill="1" applyBorder="1" applyAlignment="1" applyProtection="1">
      <alignment horizontal="center" vertical="center"/>
      <protection locked="0"/>
    </xf>
    <xf numFmtId="0" fontId="32" fillId="15" borderId="17" xfId="8" applyFont="1" applyFill="1" applyBorder="1" applyAlignment="1" applyProtection="1">
      <alignment horizontal="center" vertical="center"/>
      <protection locked="0"/>
    </xf>
    <xf numFmtId="0" fontId="3" fillId="15" borderId="15" xfId="11" applyFill="1" applyBorder="1" applyAlignment="1" applyProtection="1">
      <alignment horizontal="center" vertical="center"/>
      <protection locked="0"/>
    </xf>
    <xf numFmtId="0" fontId="32" fillId="0" borderId="0" xfId="8" applyFont="1" applyAlignment="1" applyProtection="1">
      <alignment horizontal="center" vertical="center" wrapText="1"/>
      <protection locked="0"/>
    </xf>
    <xf numFmtId="44" fontId="3" fillId="0" borderId="0" xfId="10" applyFont="1" applyAlignment="1" applyProtection="1">
      <alignment horizontal="center" vertical="center"/>
      <protection locked="0"/>
    </xf>
    <xf numFmtId="0" fontId="6" fillId="15" borderId="17" xfId="8" applyFill="1" applyBorder="1" applyAlignment="1" applyProtection="1">
      <alignment horizontal="center" vertical="center"/>
      <protection locked="0"/>
    </xf>
    <xf numFmtId="0" fontId="6" fillId="0" borderId="19" xfId="8" applyBorder="1" applyAlignment="1">
      <alignment horizontal="center" vertical="center"/>
    </xf>
    <xf numFmtId="0" fontId="6" fillId="0" borderId="20" xfId="8" applyBorder="1" applyAlignment="1">
      <alignment horizontal="center" vertical="center"/>
    </xf>
    <xf numFmtId="0" fontId="6" fillId="2" borderId="21" xfId="8" applyFill="1" applyBorder="1" applyAlignment="1">
      <alignment horizontal="center" vertical="center" wrapText="1"/>
    </xf>
    <xf numFmtId="0" fontId="6" fillId="0" borderId="19" xfId="8" applyBorder="1" applyAlignment="1" applyProtection="1">
      <alignment horizontal="center" vertical="center"/>
      <protection locked="0"/>
    </xf>
    <xf numFmtId="0" fontId="6" fillId="0" borderId="20" xfId="8" applyBorder="1" applyAlignment="1" applyProtection="1">
      <alignment horizontal="center" vertical="center"/>
      <protection locked="0"/>
    </xf>
    <xf numFmtId="0" fontId="9" fillId="2" borderId="16" xfId="8" applyFont="1" applyFill="1" applyBorder="1" applyAlignment="1">
      <alignment horizontal="center" vertical="center" textRotation="90"/>
    </xf>
    <xf numFmtId="0" fontId="3" fillId="2" borderId="21" xfId="11" applyFill="1" applyBorder="1" applyAlignment="1">
      <alignment horizontal="center" vertical="center" wrapText="1"/>
    </xf>
    <xf numFmtId="0" fontId="3" fillId="0" borderId="21" xfId="11" applyBorder="1" applyAlignment="1" applyProtection="1">
      <alignment horizontal="center" vertical="center"/>
      <protection locked="0"/>
    </xf>
    <xf numFmtId="0" fontId="7" fillId="4" borderId="7" xfId="11" applyFont="1" applyFill="1" applyBorder="1" applyAlignment="1">
      <alignment horizontal="center" vertical="center"/>
    </xf>
    <xf numFmtId="0" fontId="3" fillId="0" borderId="19" xfId="11" applyBorder="1" applyAlignment="1" applyProtection="1">
      <alignment horizontal="center" vertical="center"/>
      <protection locked="0"/>
    </xf>
    <xf numFmtId="0" fontId="3" fillId="0" borderId="20" xfId="11" applyBorder="1" applyAlignment="1" applyProtection="1">
      <alignment horizontal="center" vertical="center"/>
      <protection locked="0"/>
    </xf>
    <xf numFmtId="16" fontId="6" fillId="15" borderId="15" xfId="8" applyNumberFormat="1" applyFill="1" applyBorder="1" applyAlignment="1" applyProtection="1">
      <alignment horizontal="center" vertical="center"/>
      <protection locked="0"/>
    </xf>
    <xf numFmtId="0" fontId="35" fillId="16" borderId="15" xfId="8" applyFont="1" applyFill="1" applyBorder="1" applyAlignment="1" applyProtection="1">
      <alignment horizontal="center" vertical="center"/>
      <protection locked="0"/>
    </xf>
    <xf numFmtId="0" fontId="3" fillId="0" borderId="0" xfId="7" applyFont="1"/>
    <xf numFmtId="0" fontId="32" fillId="0" borderId="17" xfId="8" applyFont="1" applyBorder="1" applyAlignment="1" applyProtection="1">
      <alignment horizontal="center" vertical="center"/>
      <protection locked="0"/>
    </xf>
    <xf numFmtId="44" fontId="1" fillId="9" borderId="15" xfId="10" applyFont="1" applyFill="1" applyBorder="1"/>
    <xf numFmtId="8" fontId="21" fillId="9" borderId="15" xfId="10" applyNumberFormat="1" applyFont="1" applyFill="1" applyBorder="1"/>
    <xf numFmtId="166" fontId="1" fillId="8" borderId="15" xfId="10" applyNumberFormat="1" applyFont="1" applyFill="1" applyBorder="1"/>
    <xf numFmtId="0" fontId="22" fillId="0" borderId="15" xfId="0" applyFont="1" applyBorder="1"/>
    <xf numFmtId="0" fontId="19" fillId="0" borderId="15" xfId="7" applyFont="1" applyBorder="1" applyAlignment="1">
      <alignment horizontal="center" vertical="center" wrapText="1"/>
    </xf>
    <xf numFmtId="0" fontId="3" fillId="0" borderId="15" xfId="7" applyFont="1" applyBorder="1"/>
    <xf numFmtId="0" fontId="0" fillId="0" borderId="15" xfId="0" applyBorder="1" applyAlignment="1">
      <alignment horizontal="right"/>
    </xf>
    <xf numFmtId="168" fontId="21" fillId="9" borderId="15" xfId="10" applyNumberFormat="1" applyFont="1" applyFill="1" applyBorder="1"/>
    <xf numFmtId="0" fontId="13" fillId="16" borderId="15" xfId="8" applyFont="1" applyFill="1" applyBorder="1" applyAlignment="1" applyProtection="1">
      <alignment horizontal="center" vertical="center"/>
      <protection locked="0"/>
    </xf>
    <xf numFmtId="43" fontId="0" fillId="9" borderId="15" xfId="2" applyFont="1" applyFill="1" applyBorder="1"/>
    <xf numFmtId="43" fontId="0" fillId="9" borderId="15" xfId="2" applyFont="1" applyFill="1" applyBorder="1" applyAlignment="1">
      <alignment horizontal="center"/>
    </xf>
    <xf numFmtId="4" fontId="10" fillId="0" borderId="59" xfId="7" applyNumberFormat="1" applyFont="1" applyBorder="1" applyAlignment="1" applyProtection="1">
      <alignment horizontal="center" vertical="center" wrapText="1"/>
      <protection locked="0"/>
    </xf>
    <xf numFmtId="4" fontId="10" fillId="0" borderId="60" xfId="7" applyNumberFormat="1" applyFont="1" applyBorder="1" applyAlignment="1" applyProtection="1">
      <alignment horizontal="center" vertical="center" wrapText="1"/>
      <protection locked="0"/>
    </xf>
    <xf numFmtId="3" fontId="10" fillId="0" borderId="48" xfId="7" applyNumberFormat="1" applyFont="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10" fontId="11" fillId="0" borderId="48" xfId="7" applyNumberFormat="1" applyFont="1" applyBorder="1" applyAlignment="1" applyProtection="1">
      <alignment horizontal="center" vertical="center" wrapText="1"/>
      <protection locked="0"/>
    </xf>
    <xf numFmtId="10" fontId="11" fillId="0" borderId="49" xfId="7" applyNumberFormat="1" applyFont="1" applyBorder="1" applyAlignment="1" applyProtection="1">
      <alignment horizontal="center" vertical="center" wrapText="1"/>
      <protection locked="0"/>
    </xf>
    <xf numFmtId="10" fontId="11" fillId="0" borderId="62" xfId="7" applyNumberFormat="1" applyFont="1" applyBorder="1" applyAlignment="1" applyProtection="1">
      <alignment horizontal="center" vertical="center" wrapText="1"/>
      <protection locked="0"/>
    </xf>
    <xf numFmtId="10" fontId="11" fillId="0" borderId="63" xfId="7" applyNumberFormat="1" applyFont="1" applyBorder="1" applyAlignment="1" applyProtection="1">
      <alignment horizontal="center" vertical="center" wrapText="1"/>
      <protection locked="0"/>
    </xf>
    <xf numFmtId="168" fontId="21" fillId="9" borderId="109" xfId="10" applyNumberFormat="1" applyFont="1" applyFill="1" applyBorder="1"/>
    <xf numFmtId="1" fontId="0" fillId="9" borderId="109" xfId="0" applyNumberFormat="1" applyFill="1" applyBorder="1"/>
    <xf numFmtId="168" fontId="0" fillId="9" borderId="109" xfId="10" applyNumberFormat="1" applyFont="1" applyFill="1" applyBorder="1"/>
    <xf numFmtId="41" fontId="0" fillId="9" borderId="15" xfId="2" applyNumberFormat="1" applyFont="1" applyFill="1" applyBorder="1"/>
    <xf numFmtId="168" fontId="1" fillId="9" borderId="15" xfId="10" applyNumberFormat="1" applyFont="1" applyFill="1" applyBorder="1"/>
    <xf numFmtId="1" fontId="0" fillId="9" borderId="15" xfId="0" applyNumberFormat="1" applyFill="1" applyBorder="1"/>
    <xf numFmtId="169" fontId="21" fillId="9" borderId="15" xfId="10" applyNumberFormat="1" applyFont="1" applyFill="1" applyBorder="1"/>
    <xf numFmtId="170" fontId="1" fillId="9" borderId="15" xfId="10" applyNumberFormat="1" applyFont="1" applyFill="1" applyBorder="1"/>
    <xf numFmtId="171" fontId="21" fillId="9" borderId="15" xfId="10" applyNumberFormat="1" applyFont="1" applyFill="1" applyBorder="1"/>
    <xf numFmtId="0" fontId="6" fillId="16" borderId="109" xfId="8" applyFill="1" applyBorder="1" applyAlignment="1" applyProtection="1">
      <alignment horizontal="center" vertical="center"/>
      <protection locked="0"/>
    </xf>
    <xf numFmtId="0" fontId="6" fillId="0" borderId="109" xfId="8" applyBorder="1" applyAlignment="1" applyProtection="1">
      <alignment horizontal="center" vertical="center"/>
      <protection locked="0"/>
    </xf>
    <xf numFmtId="166" fontId="1" fillId="9" borderId="15" xfId="10" applyNumberFormat="1" applyFont="1" applyFill="1" applyBorder="1"/>
    <xf numFmtId="168" fontId="21" fillId="9" borderId="15" xfId="2" applyNumberFormat="1" applyFill="1" applyBorder="1" applyAlignment="1">
      <alignment wrapText="1"/>
    </xf>
    <xf numFmtId="168" fontId="21" fillId="9" borderId="17" xfId="2" applyNumberFormat="1" applyFill="1" applyBorder="1"/>
    <xf numFmtId="0" fontId="6" fillId="15" borderId="16" xfId="8" applyFill="1" applyBorder="1" applyAlignment="1" applyProtection="1">
      <alignment horizontal="center" vertical="center"/>
      <protection locked="0"/>
    </xf>
    <xf numFmtId="0" fontId="3" fillId="14" borderId="15" xfId="11" applyFill="1" applyBorder="1" applyAlignment="1" applyProtection="1">
      <alignment horizontal="center" vertical="center"/>
      <protection locked="0"/>
    </xf>
    <xf numFmtId="44" fontId="40" fillId="9" borderId="15" xfId="10" applyFont="1" applyFill="1" applyBorder="1"/>
    <xf numFmtId="0" fontId="41" fillId="9" borderId="15" xfId="0" applyFont="1" applyFill="1" applyBorder="1"/>
    <xf numFmtId="44" fontId="40" fillId="9" borderId="17" xfId="10" applyFont="1" applyFill="1" applyBorder="1"/>
    <xf numFmtId="0" fontId="41" fillId="9" borderId="17" xfId="0" applyFont="1" applyFill="1" applyBorder="1"/>
    <xf numFmtId="1" fontId="0" fillId="0" borderId="0" xfId="0" applyNumberFormat="1"/>
    <xf numFmtId="1" fontId="6" fillId="0" borderId="0" xfId="8" applyNumberFormat="1" applyAlignment="1" applyProtection="1">
      <alignment horizontal="center" vertical="center"/>
      <protection locked="0"/>
    </xf>
    <xf numFmtId="0" fontId="6" fillId="2" borderId="15" xfId="8" applyFill="1" applyBorder="1" applyAlignment="1">
      <alignment horizontal="center" vertical="center" wrapText="1"/>
    </xf>
    <xf numFmtId="0" fontId="3" fillId="0" borderId="15" xfId="11" applyBorder="1" applyAlignment="1" applyProtection="1">
      <alignment horizontal="center" vertical="center"/>
      <protection locked="0"/>
    </xf>
    <xf numFmtId="0" fontId="6" fillId="0" borderId="15" xfId="8" applyBorder="1" applyAlignment="1" applyProtection="1">
      <alignment horizontal="center" vertical="center"/>
      <protection locked="0"/>
    </xf>
    <xf numFmtId="0" fontId="42" fillId="0" borderId="0" xfId="0" applyFont="1"/>
    <xf numFmtId="0" fontId="32" fillId="0" borderId="0" xfId="8" applyFont="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6" fillId="2" borderId="15" xfId="8" applyFill="1" applyBorder="1" applyAlignment="1">
      <alignment horizontal="center" vertical="center" wrapText="1"/>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0" fontId="3" fillId="0" borderId="15" xfId="11" applyBorder="1" applyAlignment="1" applyProtection="1">
      <alignment horizontal="center" vertical="center"/>
      <protection locked="0"/>
    </xf>
    <xf numFmtId="0" fontId="6" fillId="0" borderId="0" xfId="8" applyAlignment="1" applyProtection="1">
      <alignment horizontal="center" vertical="center" wrapText="1"/>
      <protection locked="0"/>
    </xf>
    <xf numFmtId="0" fontId="6" fillId="0" borderId="15" xfId="8" applyFill="1" applyBorder="1" applyAlignment="1" applyProtection="1">
      <alignment horizontal="center" vertical="center"/>
      <protection locked="0"/>
    </xf>
    <xf numFmtId="16" fontId="23" fillId="16" borderId="15" xfId="8" applyNumberFormat="1" applyFont="1" applyFill="1" applyBorder="1" applyAlignment="1" applyProtection="1">
      <alignment horizontal="center" vertical="center"/>
      <protection locked="0"/>
    </xf>
    <xf numFmtId="0" fontId="3" fillId="16" borderId="0" xfId="11" applyFill="1" applyAlignment="1" applyProtection="1">
      <alignment horizontal="center" vertical="center"/>
      <protection locked="0"/>
    </xf>
    <xf numFmtId="0" fontId="6" fillId="2" borderId="15" xfId="8" applyFill="1" applyBorder="1" applyAlignment="1">
      <alignment horizontal="center" vertical="center" wrapText="1"/>
    </xf>
    <xf numFmtId="0" fontId="3" fillId="0" borderId="15" xfId="11" applyBorder="1" applyAlignment="1" applyProtection="1">
      <alignment horizontal="center" vertical="center"/>
      <protection locked="0"/>
    </xf>
    <xf numFmtId="0" fontId="6" fillId="0" borderId="15" xfId="8" applyBorder="1" applyAlignment="1" applyProtection="1">
      <alignment horizontal="center" vertical="center"/>
      <protection locked="0"/>
    </xf>
    <xf numFmtId="0" fontId="38" fillId="16" borderId="15" xfId="8" applyFont="1" applyFill="1" applyBorder="1" applyAlignment="1" applyProtection="1">
      <alignment horizontal="center" vertical="center"/>
      <protection locked="0"/>
    </xf>
    <xf numFmtId="0" fontId="6" fillId="16" borderId="16" xfId="8" applyFill="1" applyBorder="1" applyAlignment="1" applyProtection="1">
      <alignment horizontal="center" vertical="center"/>
      <protection locked="0"/>
    </xf>
    <xf numFmtId="0" fontId="9" fillId="2" borderId="15" xfId="7" applyFont="1" applyFill="1" applyBorder="1" applyAlignment="1">
      <alignment horizontal="center" vertic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3" fillId="0" borderId="15" xfId="11" applyBorder="1" applyAlignment="1" applyProtection="1">
      <alignment horizontal="center" vertical="center"/>
      <protection locked="0"/>
    </xf>
    <xf numFmtId="0" fontId="43" fillId="15" borderId="15" xfId="8" applyFont="1" applyFill="1" applyBorder="1" applyAlignment="1" applyProtection="1">
      <alignment horizontal="center" vertical="center"/>
      <protection locked="0"/>
    </xf>
    <xf numFmtId="0" fontId="43" fillId="16" borderId="15" xfId="8" applyFont="1" applyFill="1"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44" fontId="1" fillId="9" borderId="15" xfId="10" applyFont="1" applyFill="1" applyBorder="1" applyAlignment="1">
      <alignment wrapText="1"/>
    </xf>
    <xf numFmtId="0" fontId="0" fillId="9" borderId="15" xfId="0" applyFont="1" applyFill="1" applyBorder="1"/>
    <xf numFmtId="0" fontId="9" fillId="0" borderId="15" xfId="8" applyFont="1" applyBorder="1" applyAlignment="1" applyProtection="1">
      <alignment horizontal="center" vertical="center"/>
      <protection locked="0"/>
    </xf>
    <xf numFmtId="0" fontId="6" fillId="2" borderId="15" xfId="8" applyFill="1" applyBorder="1" applyAlignment="1">
      <alignment horizontal="center" vertical="center" wrapText="1"/>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3" fillId="0" borderId="15" xfId="11" applyBorder="1" applyAlignment="1" applyProtection="1">
      <alignment horizontal="center" vertical="center"/>
      <protection locked="0"/>
    </xf>
    <xf numFmtId="0" fontId="6" fillId="0" borderId="15" xfId="8" applyBorder="1" applyAlignment="1">
      <alignment horizontal="center" vertical="center"/>
    </xf>
    <xf numFmtId="0" fontId="6" fillId="0" borderId="15" xfId="8" applyBorder="1" applyAlignment="1" applyProtection="1">
      <alignment horizontal="center" vertical="center"/>
      <protection locked="0"/>
    </xf>
    <xf numFmtId="0" fontId="6" fillId="0" borderId="0" xfId="8" applyAlignment="1" applyProtection="1">
      <alignment horizontal="center" vertical="center"/>
      <protection locked="0"/>
    </xf>
    <xf numFmtId="0" fontId="6" fillId="2" borderId="15" xfId="8" applyFill="1" applyBorder="1" applyAlignment="1">
      <alignment horizontal="center" vertical="center" wrapText="1"/>
    </xf>
    <xf numFmtId="0" fontId="3" fillId="0" borderId="15" xfId="11" applyBorder="1" applyAlignment="1" applyProtection="1">
      <alignment horizontal="center" vertical="center"/>
      <protection locked="0"/>
    </xf>
    <xf numFmtId="0" fontId="6" fillId="0" borderId="0" xfId="8" applyAlignment="1" applyProtection="1">
      <alignment horizontal="center" vertical="center"/>
      <protection locked="0"/>
    </xf>
    <xf numFmtId="0" fontId="6" fillId="0" borderId="15" xfId="8" applyBorder="1" applyAlignment="1" applyProtection="1">
      <alignment horizontal="center" vertical="center"/>
      <protection locked="0"/>
    </xf>
    <xf numFmtId="0" fontId="41" fillId="0" borderId="15" xfId="0" applyFont="1" applyBorder="1" applyAlignment="1">
      <alignment wrapText="1"/>
    </xf>
    <xf numFmtId="8" fontId="40" fillId="9" borderId="15" xfId="10" applyNumberFormat="1" applyFont="1" applyFill="1" applyBorder="1"/>
    <xf numFmtId="16" fontId="6" fillId="0" borderId="15" xfId="8" applyNumberFormat="1" applyBorder="1" applyAlignment="1" applyProtection="1">
      <alignment horizontal="center" vertical="center"/>
      <protection locked="0"/>
    </xf>
    <xf numFmtId="0" fontId="6" fillId="0" borderId="0" xfId="8" applyAlignment="1" applyProtection="1">
      <alignment horizontal="center" vertical="center"/>
      <protection locked="0"/>
    </xf>
    <xf numFmtId="14" fontId="6" fillId="0" borderId="15" xfId="8" applyNumberFormat="1" applyBorder="1" applyAlignment="1" applyProtection="1">
      <alignment horizontal="center" vertical="center"/>
      <protection locked="0"/>
    </xf>
    <xf numFmtId="0" fontId="9" fillId="3" borderId="16" xfId="7" applyFont="1" applyFill="1" applyBorder="1" applyAlignment="1" applyProtection="1">
      <alignment horizontal="center" vertical="center" wrapText="1"/>
      <protection hidden="1"/>
    </xf>
    <xf numFmtId="0" fontId="0" fillId="0" borderId="0" xfId="0" applyAlignment="1">
      <alignment vertical="center"/>
    </xf>
    <xf numFmtId="0" fontId="0" fillId="0" borderId="0" xfId="0" applyAlignment="1">
      <alignment horizontal="left" vertical="center" indent="1"/>
    </xf>
    <xf numFmtId="0" fontId="45" fillId="0" borderId="0" xfId="0" applyFont="1" applyAlignment="1">
      <alignment vertical="center"/>
    </xf>
    <xf numFmtId="1" fontId="0" fillId="9" borderId="109" xfId="10" applyNumberFormat="1" applyFont="1" applyFill="1" applyBorder="1"/>
    <xf numFmtId="1" fontId="21" fillId="9" borderId="15" xfId="10" applyNumberFormat="1" applyFont="1" applyFill="1" applyBorder="1"/>
    <xf numFmtId="1" fontId="0" fillId="9" borderId="15" xfId="2" applyNumberFormat="1" applyFont="1" applyFill="1" applyBorder="1"/>
    <xf numFmtId="1" fontId="0" fillId="9" borderId="15" xfId="10" applyNumberFormat="1" applyFont="1" applyFill="1" applyBorder="1"/>
    <xf numFmtId="39" fontId="0" fillId="9" borderId="15" xfId="10" applyNumberFormat="1" applyFont="1" applyFill="1" applyBorder="1"/>
    <xf numFmtId="39" fontId="0" fillId="9" borderId="15" xfId="0" applyNumberFormat="1" applyFill="1" applyBorder="1"/>
    <xf numFmtId="172" fontId="21" fillId="9" borderId="15" xfId="10" applyNumberFormat="1" applyFont="1" applyFill="1" applyBorder="1"/>
    <xf numFmtId="172" fontId="0" fillId="9" borderId="15" xfId="0" applyNumberFormat="1" applyFill="1" applyBorder="1"/>
    <xf numFmtId="172" fontId="0" fillId="9" borderId="15" xfId="2" applyNumberFormat="1" applyFont="1" applyFill="1" applyBorder="1"/>
    <xf numFmtId="2" fontId="42" fillId="9" borderId="15" xfId="0" applyNumberFormat="1" applyFont="1" applyFill="1" applyBorder="1"/>
    <xf numFmtId="2" fontId="0" fillId="9" borderId="15" xfId="10" applyNumberFormat="1" applyFont="1" applyFill="1" applyBorder="1"/>
    <xf numFmtId="2" fontId="0" fillId="9" borderId="15" xfId="0" applyNumberFormat="1" applyFill="1" applyBorder="1" applyAlignment="1">
      <alignment horizontal="center"/>
    </xf>
    <xf numFmtId="1" fontId="41" fillId="9" borderId="15" xfId="0" applyNumberFormat="1" applyFont="1" applyFill="1" applyBorder="1"/>
    <xf numFmtId="0" fontId="9" fillId="0" borderId="24" xfId="8" applyFont="1" applyBorder="1" applyAlignment="1" applyProtection="1">
      <alignment vertical="center"/>
      <protection locked="0"/>
    </xf>
    <xf numFmtId="0" fontId="9" fillId="0" borderId="2" xfId="8" applyFont="1" applyBorder="1" applyAlignment="1" applyProtection="1">
      <alignment vertical="center"/>
      <protection locked="0"/>
    </xf>
    <xf numFmtId="0" fontId="6" fillId="16" borderId="15" xfId="8" applyFill="1" applyBorder="1" applyAlignment="1" applyProtection="1">
      <alignment horizontal="center" vertical="center" wrapText="1"/>
      <protection locked="0"/>
    </xf>
    <xf numFmtId="0" fontId="6" fillId="2" borderId="15" xfId="8" applyFill="1" applyBorder="1" applyAlignment="1">
      <alignment horizontal="center" vertical="center" wrapText="1"/>
    </xf>
    <xf numFmtId="0" fontId="3" fillId="2" borderId="1" xfId="11" applyFill="1" applyBorder="1" applyAlignment="1">
      <alignment horizontal="center" vertical="center"/>
    </xf>
    <xf numFmtId="0" fontId="3" fillId="4" borderId="24" xfId="11" applyFill="1" applyBorder="1" applyAlignment="1">
      <alignment horizontal="center" vertical="center"/>
    </xf>
    <xf numFmtId="0" fontId="3" fillId="4" borderId="2" xfId="11" applyFill="1" applyBorder="1" applyAlignment="1">
      <alignment horizontal="center" vertical="center"/>
    </xf>
    <xf numFmtId="0" fontId="3" fillId="0" borderId="15" xfId="11" applyBorder="1" applyAlignment="1" applyProtection="1">
      <alignment horizontal="center" vertical="center"/>
      <protection locked="0"/>
    </xf>
    <xf numFmtId="0" fontId="6" fillId="0" borderId="0" xfId="8" applyAlignment="1" applyProtection="1">
      <alignment horizontal="center" vertical="center"/>
      <protection locked="0"/>
    </xf>
    <xf numFmtId="0" fontId="6" fillId="0" borderId="15" xfId="8" applyBorder="1" applyAlignment="1" applyProtection="1">
      <alignment horizontal="center" vertical="center"/>
      <protection locked="0"/>
    </xf>
    <xf numFmtId="0" fontId="6" fillId="2" borderId="15" xfId="8" applyFill="1" applyBorder="1" applyAlignment="1">
      <alignment horizontal="center" vertical="center" wrapText="1"/>
    </xf>
    <xf numFmtId="0" fontId="3" fillId="0" borderId="15" xfId="11" applyBorder="1" applyAlignment="1" applyProtection="1">
      <alignment horizontal="center" vertical="center"/>
      <protection locked="0"/>
    </xf>
    <xf numFmtId="0" fontId="6" fillId="0" borderId="0" xfId="8" applyAlignment="1" applyProtection="1">
      <alignment horizontal="center" vertical="center"/>
      <protection locked="0"/>
    </xf>
    <xf numFmtId="0" fontId="6" fillId="0" borderId="15" xfId="8" applyBorder="1" applyAlignment="1" applyProtection="1">
      <alignment horizontal="center" vertical="center"/>
      <protection locked="0"/>
    </xf>
    <xf numFmtId="0" fontId="3" fillId="16" borderId="15" xfId="11" applyFill="1" applyBorder="1" applyAlignment="1" applyProtection="1">
      <alignment horizontal="center" vertical="center"/>
      <protection locked="0"/>
    </xf>
    <xf numFmtId="1" fontId="0" fillId="9" borderId="109" xfId="0" applyNumberFormat="1" applyFill="1" applyBorder="1" applyAlignment="1">
      <alignment horizontal="center"/>
    </xf>
    <xf numFmtId="1" fontId="21" fillId="7" borderId="109" xfId="10" applyNumberFormat="1" applyFont="1" applyFill="1" applyBorder="1"/>
    <xf numFmtId="1" fontId="0" fillId="7" borderId="109" xfId="0" applyNumberFormat="1" applyFill="1" applyBorder="1"/>
    <xf numFmtId="1" fontId="21" fillId="8" borderId="109" xfId="10" applyNumberFormat="1" applyFont="1" applyFill="1" applyBorder="1"/>
    <xf numFmtId="1" fontId="0" fillId="8" borderId="109" xfId="0" applyNumberFormat="1" applyFill="1" applyBorder="1"/>
    <xf numFmtId="1" fontId="0" fillId="8" borderId="111" xfId="0" applyNumberFormat="1" applyFill="1" applyBorder="1"/>
    <xf numFmtId="3" fontId="0" fillId="9" borderId="109" xfId="0" applyNumberFormat="1" applyFill="1" applyBorder="1" applyAlignment="1">
      <alignment horizontal="center"/>
    </xf>
    <xf numFmtId="1" fontId="21" fillId="7" borderId="15" xfId="10" applyNumberFormat="1" applyFont="1" applyFill="1" applyBorder="1"/>
    <xf numFmtId="1" fontId="0" fillId="7" borderId="15" xfId="0" applyNumberFormat="1" applyFill="1" applyBorder="1"/>
    <xf numFmtId="1" fontId="21" fillId="8" borderId="15" xfId="10" applyNumberFormat="1" applyFont="1" applyFill="1" applyBorder="1"/>
    <xf numFmtId="1" fontId="0" fillId="8" borderId="15" xfId="0" applyNumberFormat="1" applyFill="1" applyBorder="1"/>
    <xf numFmtId="1" fontId="0" fillId="8" borderId="16" xfId="0" applyNumberFormat="1" applyFill="1" applyBorder="1"/>
    <xf numFmtId="2" fontId="0" fillId="8" borderId="16" xfId="0" applyNumberFormat="1" applyFill="1" applyBorder="1"/>
    <xf numFmtId="4" fontId="0" fillId="7" borderId="15" xfId="0" applyNumberFormat="1" applyFill="1" applyBorder="1"/>
    <xf numFmtId="4" fontId="0" fillId="8" borderId="15" xfId="0" applyNumberFormat="1" applyFill="1" applyBorder="1"/>
    <xf numFmtId="1" fontId="21" fillId="7" borderId="15" xfId="2" applyNumberFormat="1" applyFill="1" applyBorder="1"/>
    <xf numFmtId="1" fontId="21" fillId="8" borderId="15" xfId="2" applyNumberFormat="1" applyFill="1" applyBorder="1"/>
    <xf numFmtId="2" fontId="21" fillId="8" borderId="15" xfId="2" applyNumberFormat="1" applyFill="1" applyBorder="1"/>
    <xf numFmtId="4" fontId="0" fillId="8" borderId="16" xfId="0" applyNumberFormat="1" applyFill="1" applyBorder="1"/>
    <xf numFmtId="166" fontId="0" fillId="9" borderId="15" xfId="2" applyNumberFormat="1" applyFont="1" applyFill="1" applyBorder="1"/>
    <xf numFmtId="166" fontId="0" fillId="9" borderId="15" xfId="10" applyNumberFormat="1" applyFont="1" applyFill="1" applyBorder="1"/>
    <xf numFmtId="3" fontId="21" fillId="8" borderId="15" xfId="2" applyNumberFormat="1" applyFill="1" applyBorder="1"/>
    <xf numFmtId="3" fontId="21" fillId="7" borderId="15" xfId="2" applyNumberFormat="1" applyFill="1" applyBorder="1"/>
    <xf numFmtId="168" fontId="21" fillId="7" borderId="15" xfId="10" applyNumberFormat="1" applyFont="1" applyFill="1" applyBorder="1"/>
    <xf numFmtId="3" fontId="21" fillId="8" borderId="15" xfId="10" applyNumberFormat="1" applyFont="1" applyFill="1" applyBorder="1"/>
    <xf numFmtId="1" fontId="0" fillId="9" borderId="17" xfId="0" applyNumberFormat="1" applyFill="1" applyBorder="1"/>
    <xf numFmtId="0" fontId="6" fillId="0" borderId="24" xfId="8" applyBorder="1" applyAlignment="1">
      <alignment vertical="center"/>
    </xf>
    <xf numFmtId="0" fontId="32" fillId="0" borderId="2" xfId="8" applyFont="1" applyBorder="1" applyAlignment="1">
      <alignment vertical="center"/>
    </xf>
    <xf numFmtId="1" fontId="3" fillId="11" borderId="15" xfId="11" applyNumberFormat="1" applyFill="1" applyBorder="1" applyAlignment="1" applyProtection="1">
      <alignment horizontal="center" vertical="center"/>
      <protection locked="0"/>
    </xf>
    <xf numFmtId="0" fontId="3" fillId="0" borderId="15" xfId="11" applyBorder="1" applyAlignment="1" applyProtection="1">
      <alignment horizontal="center" vertical="center"/>
      <protection locked="0"/>
    </xf>
    <xf numFmtId="0" fontId="32" fillId="0" borderId="15" xfId="8" applyFont="1" applyFill="1" applyBorder="1" applyAlignment="1" applyProtection="1">
      <alignment horizontal="center" vertical="center"/>
      <protection locked="0"/>
    </xf>
    <xf numFmtId="0" fontId="6" fillId="0" borderId="109" xfId="8" applyFill="1" applyBorder="1" applyAlignment="1" applyProtection="1">
      <alignment horizontal="center" vertical="center"/>
      <protection locked="0"/>
    </xf>
    <xf numFmtId="0" fontId="3" fillId="0" borderId="15" xfId="11" applyFill="1" applyBorder="1" applyAlignment="1" applyProtection="1">
      <alignment horizontal="center" vertical="center"/>
      <protection locked="0"/>
    </xf>
    <xf numFmtId="0" fontId="6" fillId="15" borderId="109" xfId="8" applyFill="1" applyBorder="1" applyAlignment="1" applyProtection="1">
      <alignment horizontal="center" vertical="center"/>
      <protection locked="0"/>
    </xf>
    <xf numFmtId="0" fontId="0" fillId="14" borderId="0" xfId="0" applyFill="1"/>
    <xf numFmtId="0" fontId="6" fillId="15" borderId="15" xfId="8" applyFont="1" applyFill="1" applyBorder="1" applyAlignment="1" applyProtection="1">
      <alignment horizontal="center" vertical="center"/>
      <protection locked="0"/>
    </xf>
    <xf numFmtId="0" fontId="43" fillId="0" borderId="15" xfId="8" applyFont="1" applyFill="1" applyBorder="1" applyAlignment="1" applyProtection="1">
      <alignment horizontal="center" vertical="center"/>
      <protection locked="0"/>
    </xf>
    <xf numFmtId="1" fontId="3" fillId="11" borderId="15" xfId="11" applyNumberFormat="1" applyFill="1" applyBorder="1" applyAlignment="1" applyProtection="1">
      <alignment horizontal="center" vertical="center"/>
      <protection locked="0"/>
    </xf>
    <xf numFmtId="0" fontId="3" fillId="0" borderId="15" xfId="11" applyBorder="1" applyAlignment="1" applyProtection="1">
      <alignment horizontal="center" vertical="center"/>
      <protection locked="0"/>
    </xf>
    <xf numFmtId="16" fontId="6" fillId="16" borderId="15" xfId="8" applyNumberFormat="1" applyFill="1" applyBorder="1" applyAlignment="1" applyProtection="1">
      <alignment horizontal="center" vertical="center"/>
      <protection locked="0"/>
    </xf>
    <xf numFmtId="16" fontId="6" fillId="0" borderId="109" xfId="8" applyNumberFormat="1" applyFill="1" applyBorder="1" applyAlignment="1" applyProtection="1">
      <alignment horizontal="center" vertical="center"/>
      <protection locked="0"/>
    </xf>
    <xf numFmtId="0" fontId="6" fillId="0" borderId="15" xfId="8" applyBorder="1" applyAlignment="1" applyProtection="1">
      <alignment horizontal="center" vertical="center" wrapText="1"/>
      <protection locked="0"/>
    </xf>
    <xf numFmtId="0" fontId="6" fillId="15" borderId="15" xfId="8" applyFill="1" applyBorder="1" applyAlignment="1" applyProtection="1">
      <alignment horizontal="center" vertical="center" wrapText="1"/>
      <protection locked="0"/>
    </xf>
    <xf numFmtId="16" fontId="6" fillId="0" borderId="15" xfId="8" applyNumberFormat="1" applyFill="1" applyBorder="1" applyAlignment="1" applyProtection="1">
      <alignment horizontal="center" vertical="center"/>
      <protection locked="0"/>
    </xf>
    <xf numFmtId="0" fontId="6" fillId="0" borderId="0" xfId="8" applyAlignment="1" applyProtection="1">
      <alignment horizontal="center" vertical="center"/>
      <protection locked="0"/>
    </xf>
    <xf numFmtId="3" fontId="0" fillId="9" borderId="109" xfId="0" applyNumberFormat="1" applyFill="1" applyBorder="1"/>
    <xf numFmtId="168" fontId="40" fillId="9" borderId="15" xfId="10" applyNumberFormat="1" applyFont="1" applyFill="1" applyBorder="1"/>
    <xf numFmtId="2" fontId="21" fillId="9" borderId="15" xfId="10" applyNumberFormat="1" applyFont="1" applyFill="1" applyBorder="1"/>
    <xf numFmtId="2" fontId="0" fillId="9" borderId="15" xfId="2" applyNumberFormat="1" applyFont="1" applyFill="1" applyBorder="1"/>
    <xf numFmtId="44" fontId="40" fillId="9" borderId="13" xfId="10" applyFont="1" applyFill="1" applyBorder="1"/>
    <xf numFmtId="3" fontId="0" fillId="9" borderId="15" xfId="0" applyNumberFormat="1" applyFill="1" applyBorder="1" applyAlignment="1">
      <alignment horizontal="center"/>
    </xf>
    <xf numFmtId="1" fontId="41" fillId="9" borderId="15" xfId="10" applyNumberFormat="1" applyFont="1" applyFill="1" applyBorder="1"/>
    <xf numFmtId="43" fontId="41" fillId="9" borderId="15" xfId="2" applyFont="1" applyFill="1" applyBorder="1"/>
    <xf numFmtId="14" fontId="6" fillId="15" borderId="15" xfId="8" applyNumberFormat="1" applyFill="1" applyBorder="1" applyAlignment="1" applyProtection="1">
      <alignment horizontal="center" vertical="center"/>
      <protection locked="0"/>
    </xf>
    <xf numFmtId="0" fontId="18" fillId="0" borderId="0" xfId="7" applyFont="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Alignment="1" applyProtection="1">
      <alignment horizontal="center" vertical="center"/>
      <protection hidden="1"/>
    </xf>
    <xf numFmtId="0" fontId="11" fillId="0" borderId="67" xfId="7" applyFont="1" applyBorder="1" applyAlignment="1" applyProtection="1">
      <alignment horizontal="center" vertical="center"/>
      <protection hidden="1"/>
    </xf>
    <xf numFmtId="10" fontId="15" fillId="0" borderId="48" xfId="7" applyNumberFormat="1" applyFont="1" applyBorder="1" applyAlignment="1">
      <alignment horizontal="center" vertical="center"/>
    </xf>
    <xf numFmtId="10" fontId="15" fillId="0" borderId="62" xfId="7" applyNumberFormat="1" applyFont="1" applyBorder="1" applyAlignment="1">
      <alignment horizontal="center" vertical="center"/>
    </xf>
    <xf numFmtId="10" fontId="16" fillId="3" borderId="60" xfId="7" applyNumberFormat="1" applyFont="1" applyFill="1" applyBorder="1" applyAlignment="1">
      <alignment horizontal="center" vertical="center"/>
    </xf>
    <xf numFmtId="10" fontId="16" fillId="3" borderId="49" xfId="7" applyNumberFormat="1" applyFont="1" applyFill="1" applyBorder="1" applyAlignment="1">
      <alignment horizontal="center" vertical="center"/>
    </xf>
    <xf numFmtId="10" fontId="16" fillId="3" borderId="74" xfId="7" applyNumberFormat="1" applyFont="1" applyFill="1" applyBorder="1" applyAlignment="1">
      <alignment horizontal="center" vertical="center"/>
    </xf>
    <xf numFmtId="10" fontId="16" fillId="3" borderId="63" xfId="7" applyNumberFormat="1" applyFont="1" applyFill="1" applyBorder="1" applyAlignment="1">
      <alignment horizontal="center" vertical="center"/>
    </xf>
    <xf numFmtId="0" fontId="17" fillId="0" borderId="19" xfId="7" applyFont="1" applyBorder="1" applyAlignment="1" applyProtection="1">
      <alignment horizontal="center" vertical="center"/>
      <protection hidden="1"/>
    </xf>
    <xf numFmtId="0" fontId="6" fillId="0" borderId="0" xfId="7" applyFont="1" applyAlignment="1" applyProtection="1">
      <alignment horizontal="center" vertical="center"/>
      <protection hidden="1"/>
    </xf>
    <xf numFmtId="0" fontId="6" fillId="0" borderId="67"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5" xfId="7" applyFont="1" applyBorder="1" applyAlignment="1" applyProtection="1">
      <alignment horizontal="center" vertical="center"/>
      <protection hidden="1"/>
    </xf>
    <xf numFmtId="166" fontId="16" fillId="3" borderId="60" xfId="7" applyNumberFormat="1" applyFont="1" applyFill="1" applyBorder="1" applyAlignment="1">
      <alignment horizontal="center" vertical="center"/>
    </xf>
    <xf numFmtId="166" fontId="16" fillId="3" borderId="49" xfId="7" applyNumberFormat="1" applyFont="1" applyFill="1" applyBorder="1" applyAlignment="1">
      <alignment horizontal="center" vertical="center"/>
    </xf>
    <xf numFmtId="0" fontId="6" fillId="0" borderId="68"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5" xfId="7" applyFont="1" applyBorder="1" applyAlignment="1" applyProtection="1">
      <alignment horizontal="center" vertical="center"/>
      <protection hidden="1"/>
    </xf>
    <xf numFmtId="0" fontId="11" fillId="0" borderId="69"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166" fontId="15" fillId="0" borderId="48" xfId="7" applyNumberFormat="1" applyFont="1" applyBorder="1" applyAlignment="1">
      <alignment horizontal="center" vertical="center"/>
    </xf>
    <xf numFmtId="10" fontId="16" fillId="3" borderId="48" xfId="7" applyNumberFormat="1" applyFont="1" applyFill="1" applyBorder="1" applyAlignment="1">
      <alignment horizontal="center" vertical="center"/>
    </xf>
    <xf numFmtId="0" fontId="6" fillId="0" borderId="19" xfId="7" applyFont="1" applyBorder="1" applyAlignment="1" applyProtection="1">
      <alignment horizontal="center" vertical="center"/>
      <protection hidden="1"/>
    </xf>
    <xf numFmtId="166" fontId="15" fillId="0" borderId="65" xfId="7" applyNumberFormat="1" applyFont="1" applyBorder="1" applyAlignment="1">
      <alignment horizontal="center" vertical="center"/>
    </xf>
    <xf numFmtId="166" fontId="15" fillId="0" borderId="72" xfId="7" applyNumberFormat="1" applyFont="1" applyBorder="1" applyAlignment="1">
      <alignment horizontal="center" vertical="center"/>
    </xf>
    <xf numFmtId="166" fontId="15" fillId="0" borderId="60" xfId="7" applyNumberFormat="1" applyFont="1" applyBorder="1" applyAlignment="1">
      <alignment horizontal="center" vertical="center"/>
    </xf>
    <xf numFmtId="1" fontId="15" fillId="0" borderId="48" xfId="7" applyNumberFormat="1" applyFont="1" applyBorder="1" applyAlignment="1">
      <alignment horizontal="center" vertical="center"/>
    </xf>
    <xf numFmtId="7" fontId="16" fillId="3" borderId="65" xfId="7" applyNumberFormat="1" applyFont="1" applyFill="1" applyBorder="1" applyAlignment="1">
      <alignment horizontal="center" vertical="center"/>
    </xf>
    <xf numFmtId="7" fontId="16" fillId="3" borderId="66" xfId="7" applyNumberFormat="1" applyFont="1" applyFill="1" applyBorder="1" applyAlignment="1">
      <alignment horizontal="center" vertical="center"/>
    </xf>
    <xf numFmtId="7" fontId="16" fillId="3" borderId="60" xfId="7" applyNumberFormat="1" applyFont="1" applyFill="1" applyBorder="1" applyAlignment="1">
      <alignment horizontal="center" vertical="center"/>
    </xf>
    <xf numFmtId="7" fontId="16" fillId="3" borderId="49" xfId="7" applyNumberFormat="1" applyFont="1" applyFill="1" applyBorder="1" applyAlignment="1">
      <alignment horizontal="center" vertical="center"/>
    </xf>
    <xf numFmtId="1" fontId="16" fillId="3" borderId="65" xfId="7" applyNumberFormat="1" applyFont="1" applyFill="1" applyBorder="1" applyAlignment="1">
      <alignment horizontal="center" vertical="center"/>
    </xf>
    <xf numFmtId="1" fontId="16" fillId="3" borderId="66" xfId="7" applyNumberFormat="1" applyFont="1" applyFill="1" applyBorder="1" applyAlignment="1">
      <alignment horizontal="center" vertical="center"/>
    </xf>
    <xf numFmtId="1" fontId="16" fillId="3" borderId="60" xfId="7" applyNumberFormat="1" applyFont="1" applyFill="1" applyBorder="1" applyAlignment="1">
      <alignment horizontal="center" vertical="center"/>
    </xf>
    <xf numFmtId="1" fontId="16" fillId="3" borderId="49" xfId="7" applyNumberFormat="1" applyFont="1" applyFill="1" applyBorder="1" applyAlignment="1">
      <alignment horizontal="center" vertical="center"/>
    </xf>
    <xf numFmtId="0" fontId="7" fillId="2" borderId="43" xfId="7" applyFont="1" applyFill="1" applyBorder="1" applyAlignment="1">
      <alignment horizontal="center"/>
    </xf>
    <xf numFmtId="0" fontId="7" fillId="2" borderId="41" xfId="7" applyFont="1" applyFill="1" applyBorder="1" applyAlignment="1">
      <alignment horizontal="center"/>
    </xf>
    <xf numFmtId="0" fontId="7" fillId="2" borderId="73" xfId="7" applyFont="1" applyFill="1" applyBorder="1" applyAlignment="1">
      <alignment horizontal="center"/>
    </xf>
    <xf numFmtId="0" fontId="9" fillId="2" borderId="55" xfId="7" applyFont="1" applyFill="1" applyBorder="1" applyAlignment="1">
      <alignment horizontal="center" vertical="center"/>
    </xf>
    <xf numFmtId="0" fontId="7" fillId="3" borderId="50"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6" xfId="7" applyFont="1" applyFill="1" applyBorder="1" applyAlignment="1">
      <alignment horizontal="center" vertical="center"/>
    </xf>
    <xf numFmtId="7" fontId="15" fillId="0" borderId="65" xfId="7" applyNumberFormat="1" applyFont="1" applyBorder="1" applyAlignment="1">
      <alignment horizontal="center" vertical="center"/>
    </xf>
    <xf numFmtId="7" fontId="15" fillId="0" borderId="72" xfId="7" applyNumberFormat="1" applyFont="1" applyBorder="1" applyAlignment="1">
      <alignment horizontal="center" vertical="center"/>
    </xf>
    <xf numFmtId="7" fontId="15" fillId="0" borderId="60" xfId="7" applyNumberFormat="1" applyFont="1" applyBorder="1" applyAlignment="1">
      <alignment horizontal="center" vertical="center"/>
    </xf>
    <xf numFmtId="7" fontId="15" fillId="0" borderId="48" xfId="7" applyNumberFormat="1" applyFont="1" applyBorder="1" applyAlignment="1">
      <alignment horizontal="center" vertical="center"/>
    </xf>
    <xf numFmtId="0" fontId="6" fillId="0" borderId="64" xfId="7" applyFont="1" applyBorder="1" applyAlignment="1">
      <alignment horizontal="left"/>
    </xf>
    <xf numFmtId="0" fontId="6" fillId="0" borderId="62" xfId="7" applyFont="1" applyBorder="1" applyAlignment="1">
      <alignment horizontal="left"/>
    </xf>
    <xf numFmtId="166" fontId="11" fillId="0" borderId="61" xfId="7" applyNumberFormat="1" applyFont="1" applyBorder="1" applyAlignment="1" applyProtection="1">
      <alignment horizontal="center" vertical="center" wrapText="1"/>
      <protection locked="0"/>
    </xf>
    <xf numFmtId="166" fontId="11" fillId="0" borderId="118" xfId="7" applyNumberFormat="1" applyFont="1" applyBorder="1" applyAlignment="1" applyProtection="1">
      <alignment horizontal="center" vertical="center" wrapText="1"/>
      <protection locked="0"/>
    </xf>
    <xf numFmtId="166" fontId="11" fillId="0" borderId="62" xfId="7" applyNumberFormat="1" applyFont="1" applyBorder="1" applyAlignment="1" applyProtection="1">
      <alignment horizontal="center" vertical="center" wrapText="1"/>
      <protection locked="0"/>
    </xf>
    <xf numFmtId="166" fontId="11" fillId="0" borderId="63" xfId="7" applyNumberFormat="1" applyFont="1" applyBorder="1" applyAlignment="1" applyProtection="1">
      <alignment horizontal="center" vertical="center" wrapText="1"/>
      <protection locked="0"/>
    </xf>
    <xf numFmtId="166" fontId="11" fillId="3" borderId="48"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0" fontId="6" fillId="0" borderId="57" xfId="7" applyFont="1" applyBorder="1" applyAlignment="1">
      <alignment horizontal="left"/>
    </xf>
    <xf numFmtId="0" fontId="6" fillId="0" borderId="48" xfId="7" applyFont="1" applyBorder="1" applyAlignment="1">
      <alignment horizontal="left"/>
    </xf>
    <xf numFmtId="166" fontId="11" fillId="0" borderId="47" xfId="7" applyNumberFormat="1" applyFont="1" applyBorder="1" applyAlignment="1" applyProtection="1">
      <alignment horizontal="center" vertical="center" wrapText="1"/>
      <protection locked="0"/>
    </xf>
    <xf numFmtId="166" fontId="11" fillId="0" borderId="99" xfId="7" applyNumberFormat="1" applyFont="1" applyBorder="1" applyAlignment="1" applyProtection="1">
      <alignment horizontal="center" vertical="center" wrapText="1"/>
      <protection locked="0"/>
    </xf>
    <xf numFmtId="166" fontId="11" fillId="0" borderId="48" xfId="7" applyNumberFormat="1" applyFont="1" applyBorder="1" applyAlignment="1" applyProtection="1">
      <alignment horizontal="center" vertical="center" wrapText="1"/>
      <protection locked="0"/>
    </xf>
    <xf numFmtId="166" fontId="11" fillId="0" borderId="49" xfId="7" applyNumberFormat="1" applyFont="1" applyBorder="1" applyAlignment="1" applyProtection="1">
      <alignment horizontal="center" vertical="center" wrapText="1"/>
      <protection locked="0"/>
    </xf>
    <xf numFmtId="166" fontId="11" fillId="3" borderId="62"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0" fontId="18" fillId="0" borderId="19" xfId="7" applyFont="1" applyBorder="1" applyAlignment="1" applyProtection="1">
      <alignment horizontal="left" vertical="center" wrapText="1"/>
      <protection locked="0"/>
    </xf>
    <xf numFmtId="0" fontId="18" fillId="0" borderId="20" xfId="7" applyFont="1" applyBorder="1" applyAlignment="1" applyProtection="1">
      <alignment horizontal="left" vertical="center" wrapText="1"/>
      <protection locked="0"/>
    </xf>
    <xf numFmtId="0" fontId="7" fillId="3" borderId="51" xfId="7" applyFont="1" applyFill="1" applyBorder="1" applyAlignment="1">
      <alignment horizontal="center"/>
    </xf>
    <xf numFmtId="0" fontId="6" fillId="3" borderId="52" xfId="7" applyFont="1" applyFill="1" applyBorder="1" applyAlignment="1">
      <alignment horizontal="center"/>
    </xf>
    <xf numFmtId="0" fontId="6" fillId="3" borderId="53" xfId="7" applyFont="1" applyFill="1" applyBorder="1" applyAlignment="1">
      <alignment horizontal="center"/>
    </xf>
    <xf numFmtId="0" fontId="7" fillId="2" borderId="54" xfId="7" applyFont="1" applyFill="1" applyBorder="1" applyAlignment="1">
      <alignment horizontal="left"/>
    </xf>
    <xf numFmtId="0" fontId="7" fillId="2" borderId="55" xfId="7" applyFont="1" applyFill="1" applyBorder="1" applyAlignment="1">
      <alignment horizontal="left"/>
    </xf>
    <xf numFmtId="0" fontId="9" fillId="2" borderId="55" xfId="7" applyFont="1" applyFill="1" applyBorder="1" applyAlignment="1">
      <alignment horizontal="center" vertical="center" wrapText="1"/>
    </xf>
    <xf numFmtId="0" fontId="9" fillId="2" borderId="56" xfId="7" applyFont="1" applyFill="1" applyBorder="1" applyAlignment="1">
      <alignment horizontal="center" vertical="center" wrapText="1"/>
    </xf>
    <xf numFmtId="10" fontId="11" fillId="3" borderId="48" xfId="7" applyNumberFormat="1" applyFont="1" applyFill="1" applyBorder="1" applyAlignment="1" applyProtection="1">
      <alignment horizontal="center" vertical="center" wrapText="1"/>
      <protection locked="0"/>
    </xf>
    <xf numFmtId="10" fontId="11" fillId="3" borderId="49" xfId="7" applyNumberFormat="1" applyFont="1" applyFill="1" applyBorder="1" applyAlignment="1" applyProtection="1">
      <alignment horizontal="center" vertical="center" wrapText="1"/>
      <protection locked="0"/>
    </xf>
    <xf numFmtId="0" fontId="10" fillId="0" borderId="61"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2" xfId="7" applyNumberFormat="1" applyFont="1" applyBorder="1" applyAlignment="1" applyProtection="1">
      <alignment horizontal="center" vertical="center" wrapText="1"/>
      <protection locked="0"/>
    </xf>
    <xf numFmtId="10" fontId="11" fillId="0" borderId="63" xfId="7" applyNumberFormat="1" applyFont="1" applyBorder="1" applyAlignment="1" applyProtection="1">
      <alignment horizontal="center" vertical="center" wrapText="1"/>
      <protection locked="0"/>
    </xf>
    <xf numFmtId="10" fontId="11" fillId="3" borderId="62"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0" borderId="48" xfId="7" applyNumberFormat="1" applyFont="1" applyBorder="1" applyAlignment="1" applyProtection="1">
      <alignment horizontal="center" vertical="center" wrapText="1"/>
      <protection locked="0"/>
    </xf>
    <xf numFmtId="10" fontId="11" fillId="0" borderId="49" xfId="7" applyNumberFormat="1" applyFont="1" applyBorder="1" applyAlignment="1" applyProtection="1">
      <alignment horizontal="center" vertical="center" wrapText="1"/>
      <protection locked="0"/>
    </xf>
    <xf numFmtId="3" fontId="11" fillId="2" borderId="46" xfId="7" applyNumberFormat="1" applyFont="1" applyFill="1" applyBorder="1" applyAlignment="1">
      <alignment horizontal="center" vertical="center" wrapText="1"/>
    </xf>
    <xf numFmtId="3" fontId="11" fillId="2" borderId="58" xfId="7" applyNumberFormat="1" applyFont="1" applyFill="1" applyBorder="1" applyAlignment="1">
      <alignment horizontal="center" vertical="center" wrapText="1"/>
    </xf>
    <xf numFmtId="0" fontId="10" fillId="0" borderId="47"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0" fontId="7" fillId="3" borderId="43" xfId="7" applyFont="1" applyFill="1" applyBorder="1" applyAlignment="1">
      <alignment horizontal="center"/>
    </xf>
    <xf numFmtId="0" fontId="6" fillId="3" borderId="41" xfId="7" applyFont="1" applyFill="1" applyBorder="1" applyAlignment="1">
      <alignment horizontal="center"/>
    </xf>
    <xf numFmtId="0" fontId="6" fillId="3" borderId="42" xfId="7" applyFont="1" applyFill="1" applyBorder="1" applyAlignment="1">
      <alignment horizontal="center"/>
    </xf>
    <xf numFmtId="0" fontId="18" fillId="0" borderId="43" xfId="7" applyFont="1" applyBorder="1" applyAlignment="1" applyProtection="1">
      <alignment horizontal="left" vertical="center" wrapText="1"/>
      <protection locked="0"/>
    </xf>
    <xf numFmtId="0" fontId="18" fillId="0" borderId="41" xfId="7" applyFont="1" applyBorder="1" applyAlignment="1" applyProtection="1">
      <alignment horizontal="left" vertical="center" wrapText="1"/>
      <protection locked="0"/>
    </xf>
    <xf numFmtId="0" fontId="18" fillId="0" borderId="42" xfId="7" applyFont="1" applyBorder="1" applyAlignment="1" applyProtection="1">
      <alignment horizontal="left" vertical="center" wrapText="1"/>
      <protection locked="0"/>
    </xf>
    <xf numFmtId="0" fontId="11" fillId="2" borderId="44" xfId="7" applyFont="1" applyFill="1" applyBorder="1" applyAlignment="1" applyProtection="1">
      <alignment horizontal="left" vertical="center" wrapText="1"/>
      <protection locked="0"/>
    </xf>
    <xf numFmtId="0" fontId="11" fillId="2" borderId="45" xfId="7" applyFont="1" applyFill="1" applyBorder="1" applyAlignment="1" applyProtection="1">
      <alignment horizontal="left" vertical="center" wrapText="1"/>
      <protection locked="0"/>
    </xf>
    <xf numFmtId="0" fontId="6" fillId="0" borderId="50" xfId="7" applyFont="1" applyBorder="1" applyAlignment="1">
      <alignment horizontal="center"/>
    </xf>
    <xf numFmtId="0" fontId="6" fillId="0" borderId="22" xfId="7" applyFont="1" applyBorder="1" applyAlignment="1">
      <alignment horizontal="center"/>
    </xf>
    <xf numFmtId="0" fontId="7" fillId="0" borderId="43"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42" xfId="7" applyFont="1" applyBorder="1" applyAlignment="1">
      <alignment horizontal="center" vertical="center" wrapText="1"/>
    </xf>
    <xf numFmtId="4" fontId="11" fillId="10" borderId="46" xfId="7" applyNumberFormat="1" applyFont="1" applyFill="1" applyBorder="1" applyAlignment="1">
      <alignment horizontal="center" vertical="center" wrapText="1"/>
    </xf>
    <xf numFmtId="0" fontId="6" fillId="0" borderId="0" xfId="7" applyFont="1" applyAlignment="1">
      <alignment horizontal="center"/>
    </xf>
    <xf numFmtId="0" fontId="6" fillId="0" borderId="61" xfId="7" applyFont="1" applyBorder="1" applyAlignment="1">
      <alignment horizontal="center"/>
    </xf>
    <xf numFmtId="0" fontId="6" fillId="0" borderId="10" xfId="7" applyFont="1" applyBorder="1" applyAlignment="1">
      <alignment horizontal="center"/>
    </xf>
    <xf numFmtId="0" fontId="6" fillId="0" borderId="70" xfId="7" applyFont="1" applyBorder="1" applyAlignment="1">
      <alignment horizontal="center"/>
    </xf>
    <xf numFmtId="0" fontId="6" fillId="0" borderId="71" xfId="7" applyFont="1" applyBorder="1" applyAlignment="1">
      <alignment horizontal="center"/>
    </xf>
    <xf numFmtId="0" fontId="6" fillId="0" borderId="76" xfId="7" applyFont="1" applyBorder="1" applyAlignment="1">
      <alignment horizontal="center"/>
    </xf>
    <xf numFmtId="0" fontId="6" fillId="0" borderId="33" xfId="7" applyFont="1" applyBorder="1" applyAlignment="1">
      <alignment horizontal="center"/>
    </xf>
    <xf numFmtId="0" fontId="6" fillId="0" borderId="31" xfId="7" applyFont="1" applyBorder="1" applyAlignment="1">
      <alignment horizontal="center"/>
    </xf>
    <xf numFmtId="0" fontId="6" fillId="0" borderId="47" xfId="7" applyFont="1" applyBorder="1" applyAlignment="1">
      <alignment horizontal="center"/>
    </xf>
    <xf numFmtId="0" fontId="6" fillId="0" borderId="9" xfId="7" applyFont="1" applyBorder="1" applyAlignment="1">
      <alignment horizontal="center"/>
    </xf>
    <xf numFmtId="0" fontId="6" fillId="0" borderId="60" xfId="7" applyFont="1" applyBorder="1" applyAlignment="1">
      <alignment horizontal="center"/>
    </xf>
    <xf numFmtId="0" fontId="6" fillId="0" borderId="48" xfId="7" applyFont="1" applyBorder="1" applyAlignment="1">
      <alignment horizontal="center"/>
    </xf>
    <xf numFmtId="0" fontId="6" fillId="0" borderId="59" xfId="7" applyFont="1" applyBorder="1" applyAlignment="1">
      <alignment horizontal="center"/>
    </xf>
    <xf numFmtId="0" fontId="6" fillId="0" borderId="99" xfId="7" applyFont="1" applyBorder="1" applyAlignment="1">
      <alignment horizontal="center"/>
    </xf>
    <xf numFmtId="0" fontId="6" fillId="0" borderId="88" xfId="7" applyFont="1" applyBorder="1" applyAlignment="1">
      <alignment horizontal="center"/>
    </xf>
    <xf numFmtId="0" fontId="6" fillId="0" borderId="89" xfId="7" applyFont="1" applyBorder="1" applyAlignment="1">
      <alignment horizontal="center"/>
    </xf>
    <xf numFmtId="1" fontId="6" fillId="10" borderId="91" xfId="7" applyNumberFormat="1" applyFont="1" applyFill="1" applyBorder="1" applyAlignment="1">
      <alignment horizontal="center"/>
    </xf>
    <xf numFmtId="1" fontId="6" fillId="10" borderId="100" xfId="7" applyNumberFormat="1" applyFont="1" applyFill="1" applyBorder="1" applyAlignment="1">
      <alignment horizontal="center"/>
    </xf>
    <xf numFmtId="0" fontId="6" fillId="0" borderId="68" xfId="7" applyFont="1" applyBorder="1" applyAlignment="1">
      <alignment horizontal="center"/>
    </xf>
    <xf numFmtId="0" fontId="6" fillId="0" borderId="8" xfId="7" applyFont="1" applyBorder="1" applyAlignment="1">
      <alignment horizontal="center"/>
    </xf>
    <xf numFmtId="0" fontId="6" fillId="0" borderId="65" xfId="7" applyFont="1" applyBorder="1" applyAlignment="1">
      <alignment horizontal="center"/>
    </xf>
    <xf numFmtId="0" fontId="9" fillId="2" borderId="78" xfId="7" applyFont="1" applyFill="1" applyBorder="1" applyAlignment="1">
      <alignment horizontal="center" vertic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72" xfId="7" applyFont="1" applyBorder="1" applyAlignment="1">
      <alignment horizontal="center"/>
    </xf>
    <xf numFmtId="0" fontId="6" fillId="0" borderId="86" xfId="7" applyFont="1" applyBorder="1" applyAlignment="1">
      <alignment horizontal="center"/>
    </xf>
    <xf numFmtId="0" fontId="6" fillId="0" borderId="98" xfId="7" applyFont="1" applyBorder="1" applyAlignment="1">
      <alignment horizontal="center"/>
    </xf>
    <xf numFmtId="0" fontId="6" fillId="0" borderId="57" xfId="7" applyFont="1" applyBorder="1" applyAlignment="1">
      <alignment horizontal="center"/>
    </xf>
    <xf numFmtId="3" fontId="10" fillId="3" borderId="48" xfId="7" applyNumberFormat="1" applyFont="1" applyFill="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0" fontId="6" fillId="0" borderId="64" xfId="7" applyFont="1" applyBorder="1" applyAlignment="1">
      <alignment horizontal="center"/>
    </xf>
    <xf numFmtId="0" fontId="6" fillId="0" borderId="62" xfId="7" applyFont="1" applyBorder="1" applyAlignment="1">
      <alignment horizontal="center"/>
    </xf>
    <xf numFmtId="3" fontId="10" fillId="3" borderId="62" xfId="7" applyNumberFormat="1" applyFont="1" applyFill="1" applyBorder="1" applyAlignment="1" applyProtection="1">
      <alignment horizontal="center" vertical="center" wrapText="1"/>
      <protection locked="0"/>
    </xf>
    <xf numFmtId="3" fontId="10" fillId="3" borderId="63" xfId="7" applyNumberFormat="1" applyFont="1" applyFill="1" applyBorder="1" applyAlignment="1" applyProtection="1">
      <alignment horizontal="center" vertical="center" wrapText="1"/>
      <protection locked="0"/>
    </xf>
    <xf numFmtId="0" fontId="7" fillId="2" borderId="57" xfId="7" applyFont="1" applyFill="1" applyBorder="1" applyAlignment="1" applyProtection="1">
      <alignment horizontal="left" vertical="center" wrapText="1"/>
      <protection locked="0"/>
    </xf>
    <xf numFmtId="0" fontId="7" fillId="2" borderId="4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2" xfId="7" applyFont="1" applyFill="1" applyBorder="1" applyAlignment="1" applyProtection="1">
      <alignment horizontal="left" vertical="center" wrapText="1"/>
      <protection locked="0"/>
    </xf>
    <xf numFmtId="3" fontId="10" fillId="10" borderId="72" xfId="7" applyNumberFormat="1" applyFont="1" applyFill="1" applyBorder="1" applyAlignment="1" applyProtection="1">
      <alignment horizontal="center" vertical="center" wrapText="1"/>
      <protection locked="0"/>
    </xf>
    <xf numFmtId="3" fontId="10" fillId="10" borderId="66" xfId="7" applyNumberFormat="1" applyFont="1" applyFill="1" applyBorder="1" applyAlignment="1" applyProtection="1">
      <alignment horizontal="center" vertical="center" wrapText="1"/>
      <protection locked="0"/>
    </xf>
    <xf numFmtId="3" fontId="10" fillId="3" borderId="59" xfId="7" applyNumberFormat="1" applyFont="1" applyFill="1" applyBorder="1" applyAlignment="1" applyProtection="1">
      <alignment horizontal="center" vertical="center" wrapText="1"/>
      <protection locked="0"/>
    </xf>
    <xf numFmtId="3" fontId="10" fillId="3" borderId="99" xfId="7" applyNumberFormat="1" applyFont="1" applyFill="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76" xfId="7" applyNumberFormat="1" applyFont="1" applyBorder="1" applyAlignment="1" applyProtection="1">
      <alignment horizontal="center" vertical="center" wrapText="1"/>
      <protection locked="0"/>
    </xf>
    <xf numFmtId="3" fontId="10" fillId="3" borderId="76" xfId="7" applyNumberFormat="1" applyFont="1" applyFill="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0" fontId="10" fillId="0" borderId="57" xfId="7" applyFont="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hidden="1"/>
    </xf>
    <xf numFmtId="0" fontId="10" fillId="0" borderId="84"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hidden="1"/>
    </xf>
    <xf numFmtId="17" fontId="10" fillId="0" borderId="48" xfId="7" applyNumberFormat="1" applyFont="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hidden="1"/>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0" fillId="3" borderId="86" xfId="7" applyNumberFormat="1" applyFont="1" applyFill="1" applyBorder="1" applyAlignment="1" applyProtection="1">
      <alignment horizontal="center" vertical="center" wrapText="1"/>
      <protection locked="0"/>
    </xf>
    <xf numFmtId="3" fontId="10" fillId="3" borderId="98" xfId="7" applyNumberFormat="1" applyFont="1" applyFill="1" applyBorder="1" applyAlignment="1" applyProtection="1">
      <alignment horizontal="center" vertical="center" wrapText="1"/>
      <protection locked="0"/>
    </xf>
    <xf numFmtId="0" fontId="7" fillId="2" borderId="82" xfId="7" applyFont="1" applyFill="1" applyBorder="1" applyAlignment="1" applyProtection="1">
      <alignment horizontal="left" vertical="center" wrapText="1"/>
      <protection locked="0"/>
    </xf>
    <xf numFmtId="0" fontId="7" fillId="2" borderId="78" xfId="7" applyFont="1" applyFill="1" applyBorder="1" applyAlignment="1" applyProtection="1">
      <alignment horizontal="left" vertical="center" wrapText="1"/>
      <protection locked="0"/>
    </xf>
    <xf numFmtId="0" fontId="9" fillId="2" borderId="79" xfId="7" applyFont="1" applyFill="1" applyBorder="1" applyAlignment="1">
      <alignment horizontal="center" vertical="center"/>
    </xf>
    <xf numFmtId="0" fontId="9" fillId="2" borderId="97" xfId="7" applyFont="1" applyFill="1" applyBorder="1" applyAlignment="1">
      <alignment horizontal="center" vertical="center"/>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10" fillId="3" borderId="88" xfId="7" applyNumberFormat="1" applyFont="1" applyFill="1" applyBorder="1" applyAlignment="1" applyProtection="1">
      <alignment horizontal="center" vertical="center" wrapText="1"/>
      <protection locked="0"/>
    </xf>
    <xf numFmtId="3" fontId="10" fillId="3" borderId="89" xfId="7" applyNumberFormat="1" applyFont="1" applyFill="1" applyBorder="1" applyAlignment="1" applyProtection="1">
      <alignment horizontal="center" vertical="center" wrapText="1"/>
      <protection locked="0"/>
    </xf>
    <xf numFmtId="1" fontId="9" fillId="2" borderId="79" xfId="7" applyNumberFormat="1" applyFont="1" applyFill="1" applyBorder="1" applyAlignment="1" applyProtection="1">
      <alignment horizontal="center" vertical="center" wrapText="1"/>
      <protection locked="0"/>
    </xf>
    <xf numFmtId="1" fontId="9" fillId="2" borderId="101" xfId="7" applyNumberFormat="1" applyFont="1" applyFill="1" applyBorder="1" applyAlignment="1" applyProtection="1">
      <alignment horizontal="center" vertical="center" wrapText="1"/>
      <protection locked="0"/>
    </xf>
    <xf numFmtId="0" fontId="6" fillId="0" borderId="85" xfId="7" applyFont="1" applyBorder="1" applyAlignment="1">
      <alignment horizontal="center"/>
    </xf>
    <xf numFmtId="0" fontId="9" fillId="2" borderId="1" xfId="7" applyFont="1" applyFill="1" applyBorder="1" applyAlignment="1">
      <alignment horizontal="center" vertical="center"/>
    </xf>
    <xf numFmtId="0" fontId="6" fillId="0" borderId="85" xfId="7" applyFont="1" applyBorder="1" applyAlignment="1">
      <alignment horizontal="left"/>
    </xf>
    <xf numFmtId="0" fontId="6" fillId="0" borderId="72" xfId="7" applyFont="1" applyBorder="1" applyAlignment="1">
      <alignment horizontal="left"/>
    </xf>
    <xf numFmtId="3" fontId="11" fillId="10" borderId="86" xfId="7" applyNumberFormat="1" applyFont="1" applyFill="1" applyBorder="1" applyAlignment="1" applyProtection="1">
      <alignment horizontal="center" vertical="center" wrapText="1"/>
      <protection locked="0"/>
    </xf>
    <xf numFmtId="3" fontId="11" fillId="10" borderId="98" xfId="7" applyNumberFormat="1" applyFont="1" applyFill="1" applyBorder="1" applyAlignment="1" applyProtection="1">
      <alignment horizontal="center" vertical="center" wrapText="1"/>
      <protection locked="0"/>
    </xf>
    <xf numFmtId="0" fontId="7" fillId="2" borderId="82" xfId="7" applyFont="1" applyFill="1" applyBorder="1" applyAlignment="1">
      <alignment horizontal="left"/>
    </xf>
    <xf numFmtId="0" fontId="7" fillId="2" borderId="78" xfId="7" applyFont="1" applyFill="1" applyBorder="1" applyAlignment="1">
      <alignment horizontal="left"/>
    </xf>
    <xf numFmtId="0" fontId="6" fillId="0" borderId="24"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9" fillId="2" borderId="79" xfId="7" applyFont="1" applyFill="1" applyBorder="1" applyAlignment="1">
      <alignment horizontal="center" vertical="center" wrapText="1"/>
    </xf>
    <xf numFmtId="0" fontId="9" fillId="2" borderId="101" xfId="7" applyFont="1" applyFill="1" applyBorder="1" applyAlignment="1">
      <alignment horizontal="center" vertical="center" wrapText="1"/>
    </xf>
    <xf numFmtId="0" fontId="10" fillId="0" borderId="88" xfId="7" applyFont="1" applyBorder="1" applyAlignment="1" applyProtection="1">
      <alignment horizontal="center" vertical="center" wrapText="1"/>
      <protection locked="0"/>
    </xf>
    <xf numFmtId="0" fontId="10" fillId="0" borderId="45" xfId="7" applyFont="1" applyBorder="1" applyAlignment="1" applyProtection="1">
      <alignment horizontal="center" vertical="center" wrapText="1"/>
      <protection locked="0"/>
    </xf>
    <xf numFmtId="0" fontId="10" fillId="0" borderId="89" xfId="7" applyFont="1" applyBorder="1" applyAlignment="1" applyProtection="1">
      <alignment horizontal="center" vertical="center" wrapText="1"/>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Border="1" applyAlignment="1">
      <alignment horizontal="center" vertical="center"/>
    </xf>
    <xf numFmtId="10" fontId="16" fillId="3" borderId="15" xfId="7" applyNumberFormat="1" applyFont="1" applyFill="1" applyBorder="1" applyAlignment="1">
      <alignment horizontal="center" vertical="center"/>
    </xf>
    <xf numFmtId="10" fontId="16" fillId="3" borderId="16" xfId="7" applyNumberFormat="1" applyFont="1" applyFill="1" applyBorder="1" applyAlignment="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80" xfId="7" applyNumberFormat="1" applyFont="1" applyBorder="1" applyAlignment="1">
      <alignment horizontal="center" vertical="center"/>
    </xf>
    <xf numFmtId="166" fontId="15" fillId="0" borderId="42" xfId="7" applyNumberFormat="1" applyFont="1" applyBorder="1" applyAlignment="1">
      <alignment horizontal="center" vertical="center"/>
    </xf>
    <xf numFmtId="166" fontId="15" fillId="0" borderId="102" xfId="7" applyNumberFormat="1" applyFont="1" applyBorder="1" applyAlignment="1">
      <alignment horizontal="center" vertical="center"/>
    </xf>
    <xf numFmtId="166" fontId="15" fillId="0" borderId="20" xfId="7" applyNumberFormat="1" applyFont="1" applyBorder="1" applyAlignment="1">
      <alignment horizontal="center" vertical="center"/>
    </xf>
    <xf numFmtId="166" fontId="15" fillId="0" borderId="103" xfId="7" applyNumberFormat="1" applyFont="1" applyBorder="1" applyAlignment="1">
      <alignment horizontal="center" vertical="center"/>
    </xf>
    <xf numFmtId="166" fontId="15" fillId="0" borderId="104" xfId="7" applyNumberFormat="1" applyFont="1" applyBorder="1" applyAlignment="1">
      <alignment horizontal="center" vertical="center"/>
    </xf>
    <xf numFmtId="2" fontId="16" fillId="3" borderId="80" xfId="7" applyNumberFormat="1" applyFont="1" applyFill="1" applyBorder="1" applyAlignment="1">
      <alignment horizontal="center" vertical="center"/>
    </xf>
    <xf numFmtId="2" fontId="16" fillId="3" borderId="42" xfId="7" applyNumberFormat="1" applyFont="1" applyFill="1" applyBorder="1" applyAlignment="1">
      <alignment horizontal="center" vertical="center"/>
    </xf>
    <xf numFmtId="2" fontId="16" fillId="3" borderId="102" xfId="7" applyNumberFormat="1" applyFont="1" applyFill="1" applyBorder="1" applyAlignment="1">
      <alignment horizontal="center" vertical="center"/>
    </xf>
    <xf numFmtId="2" fontId="16" fillId="3" borderId="20" xfId="7" applyNumberFormat="1" applyFont="1" applyFill="1" applyBorder="1" applyAlignment="1">
      <alignment horizontal="center" vertical="center"/>
    </xf>
    <xf numFmtId="2" fontId="16" fillId="3" borderId="103" xfId="7" applyNumberFormat="1" applyFont="1" applyFill="1" applyBorder="1" applyAlignment="1">
      <alignment horizontal="center" vertical="center"/>
    </xf>
    <xf numFmtId="2" fontId="16" fillId="3" borderId="104" xfId="7" applyNumberFormat="1" applyFont="1" applyFill="1" applyBorder="1" applyAlignment="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0" fontId="5" fillId="0" borderId="0" xfId="7"/>
    <xf numFmtId="10" fontId="15" fillId="0" borderId="17" xfId="7" applyNumberFormat="1" applyFont="1" applyBorder="1" applyAlignment="1">
      <alignment horizontal="center" vertical="center"/>
    </xf>
    <xf numFmtId="10" fontId="16" fillId="3" borderId="17" xfId="7" applyNumberFormat="1" applyFont="1" applyFill="1" applyBorder="1" applyAlignment="1">
      <alignment horizontal="center" vertical="center"/>
    </xf>
    <xf numFmtId="0" fontId="6" fillId="0" borderId="30"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0" xfId="7" applyNumberFormat="1" applyFont="1" applyFill="1" applyBorder="1" applyAlignment="1">
      <alignment horizontal="center" vertical="center"/>
    </xf>
    <xf numFmtId="10" fontId="16" fillId="3" borderId="81" xfId="7" applyNumberFormat="1" applyFont="1" applyFill="1" applyBorder="1" applyAlignment="1">
      <alignment horizontal="center" vertical="center"/>
    </xf>
    <xf numFmtId="10" fontId="16" fillId="3" borderId="102" xfId="7" applyNumberFormat="1" applyFont="1" applyFill="1" applyBorder="1" applyAlignment="1">
      <alignment horizontal="center" vertical="center"/>
    </xf>
    <xf numFmtId="10" fontId="16" fillId="3" borderId="105" xfId="7" applyNumberFormat="1" applyFont="1" applyFill="1" applyBorder="1" applyAlignment="1">
      <alignment horizontal="center" vertical="center"/>
    </xf>
    <xf numFmtId="10" fontId="16" fillId="3" borderId="103" xfId="7" applyNumberFormat="1" applyFont="1" applyFill="1" applyBorder="1" applyAlignment="1">
      <alignment horizontal="center" vertical="center"/>
    </xf>
    <xf numFmtId="10" fontId="16" fillId="3" borderId="106" xfId="7" applyNumberFormat="1" applyFont="1" applyFill="1" applyBorder="1" applyAlignment="1">
      <alignment horizontal="center" vertical="center"/>
    </xf>
    <xf numFmtId="166" fontId="15" fillId="0" borderId="15" xfId="7" applyNumberFormat="1" applyFont="1" applyBorder="1" applyAlignment="1">
      <alignment horizontal="center" vertical="center"/>
    </xf>
    <xf numFmtId="166" fontId="15" fillId="0" borderId="16" xfId="7" applyNumberFormat="1" applyFont="1" applyBorder="1" applyAlignment="1">
      <alignment horizontal="center" vertical="center"/>
    </xf>
    <xf numFmtId="166" fontId="16" fillId="3" borderId="15" xfId="7" applyNumberFormat="1" applyFont="1" applyFill="1" applyBorder="1" applyAlignment="1">
      <alignment horizontal="center" vertical="center"/>
    </xf>
    <xf numFmtId="166" fontId="16" fillId="3" borderId="16" xfId="7" applyNumberFormat="1" applyFont="1" applyFill="1" applyBorder="1" applyAlignment="1">
      <alignment horizontal="center" vertical="center"/>
    </xf>
    <xf numFmtId="166" fontId="16" fillId="3" borderId="80" xfId="7" applyNumberFormat="1" applyFont="1" applyFill="1" applyBorder="1" applyAlignment="1">
      <alignment horizontal="center" vertical="center"/>
    </xf>
    <xf numFmtId="166" fontId="16" fillId="3" borderId="42" xfId="7" applyNumberFormat="1" applyFont="1" applyFill="1" applyBorder="1" applyAlignment="1">
      <alignment horizontal="center" vertical="center"/>
    </xf>
    <xf numFmtId="166" fontId="16" fillId="3" borderId="102" xfId="7" applyNumberFormat="1" applyFont="1" applyFill="1" applyBorder="1" applyAlignment="1">
      <alignment horizontal="center" vertical="center"/>
    </xf>
    <xf numFmtId="166" fontId="16" fillId="3" borderId="20" xfId="7" applyNumberFormat="1" applyFont="1" applyFill="1" applyBorder="1" applyAlignment="1">
      <alignment horizontal="center" vertical="center"/>
    </xf>
    <xf numFmtId="166" fontId="16" fillId="3" borderId="103" xfId="7" applyNumberFormat="1" applyFont="1" applyFill="1" applyBorder="1" applyAlignment="1">
      <alignment horizontal="center" vertical="center"/>
    </xf>
    <xf numFmtId="166" fontId="16" fillId="3" borderId="104" xfId="7" applyNumberFormat="1" applyFont="1" applyFill="1" applyBorder="1" applyAlignment="1">
      <alignment horizontal="center" vertical="center"/>
    </xf>
    <xf numFmtId="10" fontId="15" fillId="0" borderId="80" xfId="7" applyNumberFormat="1" applyFont="1" applyBorder="1" applyAlignment="1">
      <alignment horizontal="center" vertical="center"/>
    </xf>
    <xf numFmtId="10" fontId="15" fillId="0" borderId="81" xfId="7" applyNumberFormat="1" applyFont="1" applyBorder="1" applyAlignment="1">
      <alignment horizontal="center" vertical="center"/>
    </xf>
    <xf numFmtId="10" fontId="15" fillId="0" borderId="102" xfId="7" applyNumberFormat="1" applyFont="1" applyBorder="1" applyAlignment="1">
      <alignment horizontal="center" vertical="center"/>
    </xf>
    <xf numFmtId="10" fontId="15" fillId="0" borderId="105" xfId="7" applyNumberFormat="1" applyFont="1" applyBorder="1" applyAlignment="1">
      <alignment horizontal="center" vertical="center"/>
    </xf>
    <xf numFmtId="10" fontId="15" fillId="0" borderId="103" xfId="7" applyNumberFormat="1" applyFont="1" applyBorder="1" applyAlignment="1">
      <alignment horizontal="center" vertical="center"/>
    </xf>
    <xf numFmtId="10" fontId="15" fillId="0" borderId="106" xfId="7" applyNumberFormat="1" applyFont="1" applyBorder="1" applyAlignment="1">
      <alignment horizontal="center" vertical="center"/>
    </xf>
    <xf numFmtId="0" fontId="10" fillId="0" borderId="30" xfId="7" applyFont="1" applyBorder="1" applyAlignment="1" applyProtection="1">
      <alignment horizontal="left" vertical="center" wrapText="1"/>
      <protection hidden="1"/>
    </xf>
    <xf numFmtId="0" fontId="10" fillId="0" borderId="17" xfId="7" applyFont="1" applyBorder="1" applyAlignment="1" applyProtection="1">
      <alignment horizontal="left" vertical="center" wrapText="1"/>
      <protection hidden="1"/>
    </xf>
    <xf numFmtId="166" fontId="9" fillId="3" borderId="3" xfId="7" applyNumberFormat="1" applyFont="1" applyFill="1" applyBorder="1" applyAlignment="1" applyProtection="1">
      <alignment horizontal="center" vertical="center"/>
      <protection locked="0"/>
    </xf>
    <xf numFmtId="166" fontId="9" fillId="3" borderId="100" xfId="7" applyNumberFormat="1" applyFont="1" applyFill="1" applyBorder="1" applyAlignment="1" applyProtection="1">
      <alignment horizontal="center" vertical="center"/>
      <protection locked="0"/>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29"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10" fillId="0" borderId="21" xfId="7" applyFont="1" applyBorder="1" applyAlignment="1" applyProtection="1">
      <alignment horizontal="left" vertical="center" wrapText="1"/>
      <protection hidden="1"/>
    </xf>
    <xf numFmtId="0" fontId="10" fillId="0" borderId="15" xfId="7" applyFont="1" applyBorder="1" applyAlignment="1" applyProtection="1">
      <alignment horizontal="left" vertical="center" wrapText="1"/>
      <protection hidden="1"/>
    </xf>
    <xf numFmtId="166" fontId="9" fillId="3" borderId="7" xfId="7" applyNumberFormat="1" applyFont="1" applyFill="1" applyBorder="1" applyAlignment="1" applyProtection="1">
      <alignment horizontal="center" vertical="center"/>
      <protection locked="0"/>
    </xf>
    <xf numFmtId="166" fontId="9" fillId="3" borderId="101" xfId="7" applyNumberFormat="1" applyFont="1" applyFill="1" applyBorder="1" applyAlignment="1" applyProtection="1">
      <alignment horizontal="center" vertical="center"/>
      <protection locked="0"/>
    </xf>
    <xf numFmtId="0" fontId="9" fillId="2" borderId="24" xfId="7" applyFont="1" applyFill="1" applyBorder="1" applyAlignment="1">
      <alignment horizontal="center" vertical="center"/>
    </xf>
    <xf numFmtId="0" fontId="9" fillId="2" borderId="2" xfId="7" applyFont="1" applyFill="1" applyBorder="1" applyAlignment="1">
      <alignment horizontal="center" vertical="center"/>
    </xf>
    <xf numFmtId="0" fontId="10" fillId="0" borderId="15" xfId="7" applyFont="1" applyBorder="1" applyAlignment="1" applyProtection="1">
      <alignment horizontal="left" vertical="center"/>
      <protection hidden="1"/>
    </xf>
    <xf numFmtId="0" fontId="11" fillId="2" borderId="30"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29"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4" xfId="7" applyFont="1" applyBorder="1" applyAlignment="1" applyProtection="1">
      <alignment horizontal="center" vertical="center"/>
      <protection hidden="1"/>
    </xf>
    <xf numFmtId="0" fontId="10" fillId="0" borderId="1" xfId="7" applyFont="1" applyBorder="1" applyAlignment="1" applyProtection="1">
      <alignment horizontal="center" vertical="center"/>
      <protection hidden="1"/>
    </xf>
    <xf numFmtId="0" fontId="10" fillId="0" borderId="2" xfId="7" applyFont="1" applyBorder="1" applyAlignment="1" applyProtection="1">
      <alignment horizontal="center" vertical="center"/>
      <protection hidden="1"/>
    </xf>
    <xf numFmtId="0" fontId="10" fillId="0" borderId="24" xfId="7" applyFont="1" applyBorder="1" applyAlignment="1" applyProtection="1">
      <alignment horizontal="left" vertical="center"/>
      <protection hidden="1"/>
    </xf>
    <xf numFmtId="0" fontId="10" fillId="0" borderId="1" xfId="7" applyFont="1" applyBorder="1" applyAlignment="1" applyProtection="1">
      <alignment horizontal="left" vertical="center"/>
      <protection hidden="1"/>
    </xf>
    <xf numFmtId="0" fontId="10" fillId="0" borderId="2" xfId="7" applyFont="1" applyBorder="1" applyAlignment="1" applyProtection="1">
      <alignment horizontal="left" vertical="center"/>
      <protection hidden="1"/>
    </xf>
    <xf numFmtId="0" fontId="10" fillId="0" borderId="7" xfId="7" applyFont="1" applyBorder="1" applyAlignment="1" applyProtection="1">
      <alignment horizontal="left" vertical="center" wrapText="1"/>
      <protection hidden="1"/>
    </xf>
    <xf numFmtId="0" fontId="10" fillId="0" borderId="1" xfId="7" applyFont="1" applyBorder="1" applyAlignment="1" applyProtection="1">
      <alignment horizontal="left" vertical="center" wrapText="1"/>
      <protection hidden="1"/>
    </xf>
    <xf numFmtId="0" fontId="10" fillId="0" borderId="2" xfId="7" applyFont="1" applyBorder="1" applyAlignment="1" applyProtection="1">
      <alignment horizontal="left" vertical="center" wrapText="1"/>
      <protection hidden="1"/>
    </xf>
    <xf numFmtId="0" fontId="10" fillId="0" borderId="21" xfId="7" applyFont="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29"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wrapText="1"/>
    </xf>
    <xf numFmtId="0" fontId="0" fillId="0" borderId="109" xfId="0" applyBorder="1" applyAlignment="1">
      <alignment horizontal="center" vertical="center"/>
    </xf>
    <xf numFmtId="0" fontId="0" fillId="0" borderId="109"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109" xfId="0" applyBorder="1" applyAlignment="1">
      <alignment horizontal="center" vertical="center" wrapText="1"/>
    </xf>
    <xf numFmtId="0" fontId="0" fillId="0" borderId="108" xfId="0" applyBorder="1" applyAlignment="1">
      <alignment horizontal="center" vertical="center"/>
    </xf>
    <xf numFmtId="0" fontId="0" fillId="0" borderId="117" xfId="0" applyBorder="1" applyAlignment="1">
      <alignment horizontal="center" vertical="center"/>
    </xf>
    <xf numFmtId="0" fontId="0" fillId="0" borderId="13" xfId="0" applyBorder="1" applyAlignment="1">
      <alignment horizontal="left" vertical="center"/>
    </xf>
    <xf numFmtId="0" fontId="0" fillId="0" borderId="17" xfId="0" applyBorder="1" applyAlignment="1">
      <alignment horizontal="left" vertical="center"/>
    </xf>
    <xf numFmtId="0" fontId="0" fillId="0" borderId="108" xfId="0" applyBorder="1" applyAlignment="1">
      <alignment horizontal="center" vertical="center" wrapText="1"/>
    </xf>
    <xf numFmtId="0" fontId="0" fillId="0" borderId="117" xfId="0" applyBorder="1" applyAlignment="1">
      <alignment horizontal="center" vertical="center" wrapText="1"/>
    </xf>
    <xf numFmtId="0" fontId="24" fillId="0" borderId="51" xfId="0" applyFont="1" applyBorder="1" applyAlignment="1">
      <alignment horizontal="center" vertical="center"/>
    </xf>
    <xf numFmtId="0" fontId="24" fillId="0" borderId="107" xfId="0" applyFont="1" applyBorder="1" applyAlignment="1">
      <alignment horizontal="center" vertical="center"/>
    </xf>
    <xf numFmtId="0" fontId="0" fillId="0" borderId="28" xfId="0" applyBorder="1" applyAlignment="1">
      <alignment horizontal="center" vertical="center"/>
    </xf>
    <xf numFmtId="0" fontId="3" fillId="0" borderId="24" xfId="7" applyFont="1" applyBorder="1" applyAlignment="1" applyProtection="1">
      <alignment horizontal="center" vertical="center"/>
      <protection locked="0"/>
    </xf>
    <xf numFmtId="0" fontId="3" fillId="0" borderId="1" xfId="7" applyFont="1" applyBorder="1" applyAlignment="1" applyProtection="1">
      <alignment horizontal="center" vertical="center"/>
      <protection locked="0"/>
    </xf>
    <xf numFmtId="0" fontId="3" fillId="0" borderId="2" xfId="7" applyFont="1" applyBorder="1" applyAlignment="1" applyProtection="1">
      <alignment horizontal="center" vertical="center"/>
      <protection locked="0"/>
    </xf>
    <xf numFmtId="0" fontId="5" fillId="11" borderId="24" xfId="7" applyFill="1" applyBorder="1" applyAlignment="1" applyProtection="1">
      <alignment horizontal="center" vertical="center"/>
      <protection locked="0"/>
    </xf>
    <xf numFmtId="0" fontId="5" fillId="11" borderId="2" xfId="7" applyFill="1" applyBorder="1" applyAlignment="1" applyProtection="1">
      <alignment horizontal="center" vertical="center"/>
      <protection locked="0"/>
    </xf>
    <xf numFmtId="44" fontId="3" fillId="4" borderId="15" xfId="10" applyFont="1" applyFill="1" applyBorder="1" applyAlignment="1" applyProtection="1">
      <alignment horizontal="center" vertical="center"/>
      <protection locked="0"/>
    </xf>
    <xf numFmtId="44" fontId="3" fillId="4" borderId="16" xfId="10" applyFont="1" applyFill="1"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4"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3" fillId="2" borderId="24" xfId="7" applyFont="1" applyFill="1" applyBorder="1" applyAlignment="1" applyProtection="1">
      <alignment horizontal="center" vertical="center"/>
      <protection locked="0"/>
    </xf>
    <xf numFmtId="0" fontId="5" fillId="2" borderId="24" xfId="7" applyFill="1" applyBorder="1" applyAlignment="1">
      <alignment horizontal="center" vertical="center"/>
    </xf>
    <xf numFmtId="0" fontId="5" fillId="2" borderId="1" xfId="7" applyFill="1" applyBorder="1" applyAlignment="1">
      <alignment horizontal="center" vertical="center"/>
    </xf>
    <xf numFmtId="0" fontId="5" fillId="2" borderId="2" xfId="7" applyFill="1" applyBorder="1" applyAlignment="1">
      <alignment horizontal="center" vertical="center"/>
    </xf>
    <xf numFmtId="0" fontId="5" fillId="4" borderId="24" xfId="7" applyFill="1" applyBorder="1" applyAlignment="1">
      <alignment horizontal="center" vertical="center"/>
    </xf>
    <xf numFmtId="0" fontId="5" fillId="4" borderId="2" xfId="7" applyFill="1" applyBorder="1" applyAlignment="1">
      <alignment horizontal="center" vertical="center"/>
    </xf>
    <xf numFmtId="0" fontId="5" fillId="4" borderId="1" xfId="7" applyFill="1" applyBorder="1" applyAlignment="1">
      <alignment horizontal="center" vertical="center"/>
    </xf>
    <xf numFmtId="44" fontId="5" fillId="4" borderId="15" xfId="7" applyNumberFormat="1" applyFill="1" applyBorder="1" applyAlignment="1">
      <alignment horizontal="center" vertical="center"/>
    </xf>
    <xf numFmtId="0" fontId="5" fillId="4" borderId="15" xfId="7" applyFill="1" applyBorder="1" applyAlignment="1">
      <alignment horizontal="center" vertical="center"/>
    </xf>
    <xf numFmtId="0" fontId="5" fillId="0" borderId="80" xfId="7" applyBorder="1" applyAlignment="1" applyProtection="1">
      <alignment horizontal="center" vertical="center"/>
      <protection locked="0"/>
    </xf>
    <xf numFmtId="0" fontId="5" fillId="0" borderId="41" xfId="7"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3" fillId="0" borderId="80" xfId="7" applyFont="1" applyBorder="1" applyAlignment="1" applyProtection="1">
      <alignment horizontal="center" vertical="center"/>
      <protection locked="0"/>
    </xf>
    <xf numFmtId="44" fontId="5" fillId="4" borderId="80" xfId="7" applyNumberFormat="1" applyFill="1" applyBorder="1" applyAlignment="1" applyProtection="1">
      <alignment horizontal="center" vertical="center"/>
      <protection locked="0"/>
    </xf>
    <xf numFmtId="44" fontId="5" fillId="4" borderId="81" xfId="7" applyNumberFormat="1" applyFill="1" applyBorder="1" applyAlignment="1" applyProtection="1">
      <alignment horizontal="center" vertical="center"/>
      <protection locked="0"/>
    </xf>
    <xf numFmtId="0" fontId="7" fillId="4" borderId="1" xfId="7" applyFont="1" applyFill="1" applyBorder="1" applyAlignment="1">
      <alignment horizontal="center" vertical="center"/>
    </xf>
    <xf numFmtId="0" fontId="7" fillId="4" borderId="2" xfId="7" applyFont="1" applyFill="1" applyBorder="1" applyAlignment="1">
      <alignment horizontal="center" vertical="center"/>
    </xf>
    <xf numFmtId="0" fontId="5" fillId="3" borderId="24" xfId="7" applyFill="1" applyBorder="1" applyAlignment="1">
      <alignment horizontal="center" vertical="center"/>
    </xf>
    <xf numFmtId="0" fontId="5" fillId="3" borderId="1" xfId="7" applyFill="1" applyBorder="1" applyAlignment="1">
      <alignment horizontal="center" vertical="center"/>
    </xf>
    <xf numFmtId="0" fontId="5" fillId="3" borderId="2" xfId="7" applyFill="1" applyBorder="1" applyAlignment="1">
      <alignment horizontal="center" vertical="center"/>
    </xf>
    <xf numFmtId="0" fontId="6" fillId="0" borderId="80" xfId="8" applyBorder="1" applyAlignment="1">
      <alignment horizontal="center" vertical="center"/>
    </xf>
    <xf numFmtId="0" fontId="6" fillId="0" borderId="81" xfId="8" applyBorder="1" applyAlignment="1">
      <alignment horizontal="center" vertical="center"/>
    </xf>
    <xf numFmtId="0" fontId="5" fillId="2" borderId="24" xfId="7" applyFill="1" applyBorder="1" applyAlignment="1">
      <alignment horizontal="center" vertical="center" wrapText="1"/>
    </xf>
    <xf numFmtId="0" fontId="5" fillId="2" borderId="1" xfId="7" applyFill="1" applyBorder="1" applyAlignment="1">
      <alignment horizontal="center" vertical="center" wrapText="1"/>
    </xf>
    <xf numFmtId="0" fontId="5" fillId="2" borderId="2" xfId="7" applyFill="1" applyBorder="1" applyAlignment="1">
      <alignment horizontal="center" vertical="center" wrapText="1"/>
    </xf>
    <xf numFmtId="0" fontId="5" fillId="11" borderId="15" xfId="7" applyFill="1" applyBorder="1" applyAlignment="1">
      <alignment horizontal="center" vertical="center" wrapText="1"/>
    </xf>
    <xf numFmtId="0" fontId="5" fillId="4" borderId="15" xfId="7" applyFill="1" applyBorder="1" applyAlignment="1">
      <alignment horizontal="center" vertical="center" wrapText="1"/>
    </xf>
    <xf numFmtId="0" fontId="9" fillId="0" borderId="15" xfId="8" applyFont="1" applyBorder="1" applyAlignment="1" applyProtection="1">
      <alignment horizontal="center" vertical="center"/>
      <protection locked="0"/>
    </xf>
    <xf numFmtId="0" fontId="6" fillId="3" borderId="24" xfId="8" applyFill="1" applyBorder="1" applyAlignment="1">
      <alignment horizontal="center" vertical="center"/>
    </xf>
    <xf numFmtId="0" fontId="6" fillId="3" borderId="1" xfId="8" applyFill="1" applyBorder="1" applyAlignment="1">
      <alignment horizontal="center" vertical="center"/>
    </xf>
    <xf numFmtId="0" fontId="6" fillId="3" borderId="2" xfId="8" applyFill="1" applyBorder="1" applyAlignment="1">
      <alignment horizontal="center" vertical="center"/>
    </xf>
    <xf numFmtId="0" fontId="6" fillId="2" borderId="15" xfId="8" applyFill="1" applyBorder="1" applyAlignment="1">
      <alignment horizontal="center" vertical="center"/>
    </xf>
    <xf numFmtId="0" fontId="9" fillId="0" borderId="24"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4"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24" xfId="8" applyFill="1" applyBorder="1" applyAlignment="1">
      <alignment horizontal="center" vertical="center"/>
    </xf>
    <xf numFmtId="0" fontId="6" fillId="2" borderId="2" xfId="8" applyFill="1" applyBorder="1" applyAlignment="1">
      <alignment horizontal="center" vertical="center"/>
    </xf>
    <xf numFmtId="0" fontId="6" fillId="2" borderId="15" xfId="8" applyFill="1" applyBorder="1" applyAlignment="1">
      <alignment horizontal="center" vertical="center" wrapText="1"/>
    </xf>
    <xf numFmtId="0" fontId="9" fillId="0" borderId="24" xfId="8" applyFont="1" applyBorder="1" applyAlignment="1" applyProtection="1">
      <alignment horizontal="left" vertical="center" wrapText="1"/>
      <protection locked="0"/>
    </xf>
    <xf numFmtId="0" fontId="9" fillId="0" borderId="1" xfId="8" applyFont="1" applyBorder="1" applyAlignment="1" applyProtection="1">
      <alignment horizontal="left" vertical="center" wrapText="1"/>
      <protection locked="0"/>
    </xf>
    <xf numFmtId="0" fontId="9" fillId="0" borderId="2" xfId="8" applyFont="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protection locked="0"/>
    </xf>
    <xf numFmtId="166" fontId="9" fillId="0" borderId="24"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0" fontId="9" fillId="14" borderId="24" xfId="8" applyFont="1" applyFill="1" applyBorder="1" applyAlignment="1" applyProtection="1">
      <alignment horizontal="left" vertical="center" wrapText="1"/>
      <protection locked="0"/>
    </xf>
    <xf numFmtId="0" fontId="9" fillId="14" borderId="1" xfId="8" applyFont="1" applyFill="1" applyBorder="1" applyAlignment="1" applyProtection="1">
      <alignment horizontal="left" vertical="center" wrapText="1"/>
      <protection locked="0"/>
    </xf>
    <xf numFmtId="0" fontId="9" fillId="14" borderId="2" xfId="8" applyFont="1" applyFill="1" applyBorder="1" applyAlignment="1" applyProtection="1">
      <alignment horizontal="left" vertical="center" wrapText="1"/>
      <protection locked="0"/>
    </xf>
    <xf numFmtId="16" fontId="9" fillId="0" borderId="15" xfId="8" applyNumberFormat="1" applyFont="1" applyBorder="1" applyAlignment="1" applyProtection="1">
      <alignment horizontal="center" vertical="center" wrapText="1"/>
      <protection locked="0"/>
    </xf>
    <xf numFmtId="0" fontId="34" fillId="3" borderId="24" xfId="8" applyFont="1" applyFill="1" applyBorder="1" applyAlignment="1">
      <alignment horizontal="center"/>
    </xf>
    <xf numFmtId="0" fontId="34" fillId="3" borderId="1" xfId="8" applyFont="1" applyFill="1" applyBorder="1" applyAlignment="1">
      <alignment horizontal="center"/>
    </xf>
    <xf numFmtId="0" fontId="33" fillId="0" borderId="1" xfId="0" applyFont="1" applyBorder="1"/>
    <xf numFmtId="0" fontId="33" fillId="0" borderId="2" xfId="0" applyFont="1" applyBorder="1"/>
    <xf numFmtId="0" fontId="10" fillId="0" borderId="24"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9" fontId="9" fillId="0" borderId="15" xfId="8" applyNumberFormat="1" applyFont="1" applyBorder="1" applyAlignment="1" applyProtection="1">
      <alignment horizontal="center" vertical="center" wrapText="1"/>
      <protection locked="0"/>
    </xf>
    <xf numFmtId="0" fontId="20" fillId="0" borderId="12" xfId="8" applyFont="1" applyBorder="1" applyAlignment="1">
      <alignment horizontal="center" vertical="center"/>
    </xf>
    <xf numFmtId="0" fontId="10" fillId="2" borderId="24" xfId="8" applyFont="1" applyFill="1" applyBorder="1" applyAlignment="1">
      <alignment horizontal="center" vertical="center"/>
    </xf>
    <xf numFmtId="0" fontId="10" fillId="2" borderId="1" xfId="8" applyFont="1" applyFill="1" applyBorder="1" applyAlignment="1">
      <alignment horizontal="center" vertical="center"/>
    </xf>
    <xf numFmtId="0" fontId="10" fillId="2" borderId="2" xfId="8" applyFont="1" applyFill="1" applyBorder="1" applyAlignment="1">
      <alignment horizontal="center" vertical="center"/>
    </xf>
    <xf numFmtId="0" fontId="10" fillId="0" borderId="24"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1" fillId="13" borderId="108" xfId="8" applyFont="1" applyFill="1" applyBorder="1" applyAlignment="1">
      <alignment horizontal="center" vertical="center" wrapText="1"/>
    </xf>
    <xf numFmtId="0" fontId="10" fillId="12" borderId="24"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Border="1" applyAlignment="1">
      <alignment horizontal="center" vertical="center"/>
    </xf>
    <xf numFmtId="0" fontId="10" fillId="0" borderId="2" xfId="8" applyFont="1" applyBorder="1" applyAlignment="1">
      <alignment horizontal="center" vertical="center"/>
    </xf>
    <xf numFmtId="0" fontId="19" fillId="4" borderId="24"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0" xfId="8" applyFont="1" applyFill="1" applyBorder="1" applyAlignment="1">
      <alignment horizontal="center" vertical="center"/>
    </xf>
    <xf numFmtId="0" fontId="10" fillId="2" borderId="41" xfId="8" applyFont="1" applyFill="1" applyBorder="1" applyAlignment="1">
      <alignment horizontal="center" vertical="center"/>
    </xf>
    <xf numFmtId="0" fontId="10" fillId="2" borderId="81" xfId="8" applyFont="1" applyFill="1" applyBorder="1" applyAlignment="1">
      <alignment horizontal="center" vertical="center"/>
    </xf>
    <xf numFmtId="0" fontId="10" fillId="2" borderId="103" xfId="8" applyFont="1" applyFill="1" applyBorder="1" applyAlignment="1">
      <alignment horizontal="center" vertical="center"/>
    </xf>
    <xf numFmtId="0" fontId="10" fillId="2" borderId="110" xfId="8" applyFont="1" applyFill="1" applyBorder="1" applyAlignment="1">
      <alignment horizontal="center" vertical="center"/>
    </xf>
    <xf numFmtId="0" fontId="10" fillId="2" borderId="106" xfId="8" applyFont="1" applyFill="1" applyBorder="1" applyAlignment="1">
      <alignment horizontal="center" vertical="center"/>
    </xf>
    <xf numFmtId="0" fontId="10" fillId="0" borderId="15" xfId="8" applyFont="1" applyBorder="1" applyAlignment="1" applyProtection="1">
      <alignment horizontal="center" vertical="center" wrapText="1"/>
      <protection locked="0"/>
    </xf>
    <xf numFmtId="0" fontId="10" fillId="0" borderId="15" xfId="8" applyFont="1" applyBorder="1" applyAlignment="1" applyProtection="1">
      <alignment horizontal="center" vertical="center"/>
      <protection locked="0"/>
    </xf>
    <xf numFmtId="0" fontId="11" fillId="13" borderId="80" xfId="8" applyFont="1" applyFill="1" applyBorder="1" applyAlignment="1">
      <alignment horizontal="center" vertical="center" wrapText="1"/>
    </xf>
    <xf numFmtId="0" fontId="11" fillId="13" borderId="41" xfId="8" applyFont="1" applyFill="1" applyBorder="1" applyAlignment="1">
      <alignment horizontal="center" vertical="center" wrapText="1"/>
    </xf>
    <xf numFmtId="0" fontId="19" fillId="13" borderId="41" xfId="7" applyFont="1" applyFill="1" applyBorder="1" applyAlignment="1">
      <alignment horizontal="center" vertical="center" wrapText="1"/>
    </xf>
    <xf numFmtId="0" fontId="19" fillId="13" borderId="81" xfId="7" applyFont="1" applyFill="1" applyBorder="1" applyAlignment="1">
      <alignment horizontal="center" vertical="center" wrapText="1"/>
    </xf>
    <xf numFmtId="0" fontId="19" fillId="13" borderId="103" xfId="7" applyFont="1" applyFill="1" applyBorder="1" applyAlignment="1">
      <alignment horizontal="center" vertical="center" wrapText="1"/>
    </xf>
    <xf numFmtId="0" fontId="19" fillId="13" borderId="110" xfId="7" applyFont="1" applyFill="1" applyBorder="1" applyAlignment="1">
      <alignment horizontal="center" vertical="center" wrapText="1"/>
    </xf>
    <xf numFmtId="0" fontId="19" fillId="13" borderId="106" xfId="7" applyFont="1" applyFill="1" applyBorder="1" applyAlignment="1">
      <alignment horizontal="center" vertical="center" wrapText="1"/>
    </xf>
    <xf numFmtId="0" fontId="10" fillId="12" borderId="80" xfId="8" applyFont="1" applyFill="1" applyBorder="1" applyAlignment="1" applyProtection="1">
      <alignment horizontal="center" vertical="center"/>
      <protection locked="0"/>
    </xf>
    <xf numFmtId="0" fontId="10" fillId="12" borderId="41" xfId="8" applyFont="1" applyFill="1" applyBorder="1" applyAlignment="1" applyProtection="1">
      <alignment horizontal="center" vertical="center"/>
      <protection locked="0"/>
    </xf>
    <xf numFmtId="0" fontId="10" fillId="12" borderId="81" xfId="8" applyFont="1" applyFill="1" applyBorder="1" applyAlignment="1" applyProtection="1">
      <alignment horizontal="center" vertical="center"/>
      <protection locked="0"/>
    </xf>
    <xf numFmtId="0" fontId="10" fillId="12" borderId="103" xfId="8" applyFont="1" applyFill="1" applyBorder="1" applyAlignment="1" applyProtection="1">
      <alignment horizontal="center" vertical="center"/>
      <protection locked="0"/>
    </xf>
    <xf numFmtId="0" fontId="10" fillId="12" borderId="110" xfId="8" applyFont="1" applyFill="1" applyBorder="1" applyAlignment="1" applyProtection="1">
      <alignment horizontal="center" vertical="center"/>
      <protection locked="0"/>
    </xf>
    <xf numFmtId="0" fontId="10" fillId="12" borderId="106" xfId="8" applyFont="1" applyFill="1" applyBorder="1" applyAlignment="1" applyProtection="1">
      <alignment horizontal="center" vertical="center"/>
      <protection locked="0"/>
    </xf>
    <xf numFmtId="0" fontId="10" fillId="0" borderId="41" xfId="8" applyFont="1" applyBorder="1" applyAlignment="1" applyProtection="1">
      <alignment horizontal="center" vertical="center" wrapText="1"/>
      <protection locked="0"/>
    </xf>
    <xf numFmtId="0" fontId="10" fillId="0" borderId="81" xfId="8" applyFont="1" applyBorder="1" applyAlignment="1" applyProtection="1">
      <alignment horizontal="center" vertical="center" wrapText="1"/>
      <protection locked="0"/>
    </xf>
    <xf numFmtId="0" fontId="10" fillId="0" borderId="110" xfId="8" applyFont="1" applyBorder="1" applyAlignment="1" applyProtection="1">
      <alignment horizontal="center" vertical="center" wrapText="1"/>
      <protection locked="0"/>
    </xf>
    <xf numFmtId="0" fontId="10" fillId="0" borderId="106"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4" xfId="7" applyFill="1" applyBorder="1" applyAlignment="1">
      <alignment horizontal="center" vertical="center" wrapText="1"/>
    </xf>
    <xf numFmtId="0" fontId="5" fillId="4" borderId="2" xfId="7" applyFill="1" applyBorder="1" applyAlignment="1">
      <alignment horizontal="center" vertical="center" wrapText="1"/>
    </xf>
    <xf numFmtId="0" fontId="7" fillId="2" borderId="80" xfId="8" applyFont="1" applyFill="1" applyBorder="1" applyAlignment="1">
      <alignment horizontal="center" vertical="center" wrapText="1"/>
    </xf>
    <xf numFmtId="0" fontId="7" fillId="2" borderId="81" xfId="8" applyFont="1" applyFill="1" applyBorder="1" applyAlignment="1">
      <alignment horizontal="center" vertical="center" wrapText="1"/>
    </xf>
    <xf numFmtId="0" fontId="7" fillId="2" borderId="102" xfId="8" applyFont="1" applyFill="1" applyBorder="1" applyAlignment="1">
      <alignment horizontal="center" vertical="center" wrapText="1"/>
    </xf>
    <xf numFmtId="0" fontId="7" fillId="2" borderId="105" xfId="8" applyFont="1" applyFill="1" applyBorder="1" applyAlignment="1">
      <alignment horizontal="center" vertical="center" wrapText="1"/>
    </xf>
    <xf numFmtId="0" fontId="7" fillId="2" borderId="103" xfId="8" applyFont="1" applyFill="1" applyBorder="1" applyAlignment="1">
      <alignment horizontal="center" vertical="center" wrapText="1"/>
    </xf>
    <xf numFmtId="0" fontId="7" fillId="2" borderId="106" xfId="8" applyFont="1" applyFill="1" applyBorder="1" applyAlignment="1">
      <alignment horizontal="center" vertical="center" wrapText="1"/>
    </xf>
    <xf numFmtId="0" fontId="6" fillId="0" borderId="80" xfId="8" applyBorder="1" applyAlignment="1" applyProtection="1">
      <alignment vertical="top" wrapText="1"/>
      <protection locked="0"/>
    </xf>
    <xf numFmtId="0" fontId="6" fillId="0" borderId="41" xfId="8" applyBorder="1" applyAlignment="1" applyProtection="1">
      <alignment vertical="top" wrapText="1"/>
      <protection locked="0"/>
    </xf>
    <xf numFmtId="0" fontId="6" fillId="0" borderId="81" xfId="8" applyBorder="1" applyAlignment="1" applyProtection="1">
      <alignment vertical="top" wrapText="1"/>
      <protection locked="0"/>
    </xf>
    <xf numFmtId="0" fontId="6" fillId="0" borderId="102" xfId="8" applyBorder="1" applyAlignment="1" applyProtection="1">
      <alignment vertical="top" wrapText="1"/>
      <protection locked="0"/>
    </xf>
    <xf numFmtId="0" fontId="6" fillId="0" borderId="0" xfId="8" applyAlignment="1" applyProtection="1">
      <alignment vertical="top" wrapText="1"/>
      <protection locked="0"/>
    </xf>
    <xf numFmtId="0" fontId="6" fillId="0" borderId="105" xfId="8" applyBorder="1" applyAlignment="1" applyProtection="1">
      <alignment vertical="top" wrapText="1"/>
      <protection locked="0"/>
    </xf>
    <xf numFmtId="0" fontId="6" fillId="0" borderId="103" xfId="8" applyBorder="1" applyAlignment="1" applyProtection="1">
      <alignment vertical="top" wrapText="1"/>
      <protection locked="0"/>
    </xf>
    <xf numFmtId="0" fontId="6" fillId="0" borderId="110" xfId="8" applyBorder="1" applyAlignment="1" applyProtection="1">
      <alignment vertical="top" wrapText="1"/>
      <protection locked="0"/>
    </xf>
    <xf numFmtId="0" fontId="6" fillId="0" borderId="106" xfId="8" applyBorder="1" applyAlignment="1" applyProtection="1">
      <alignment vertical="top" wrapText="1"/>
      <protection locked="0"/>
    </xf>
    <xf numFmtId="0" fontId="6" fillId="2" borderId="1" xfId="8" applyFill="1" applyBorder="1" applyAlignment="1">
      <alignment horizontal="center" vertical="center"/>
    </xf>
    <xf numFmtId="0" fontId="7" fillId="2" borderId="24" xfId="8" applyFont="1" applyFill="1" applyBorder="1" applyAlignment="1">
      <alignment horizontal="center" vertical="center" wrapText="1"/>
    </xf>
    <xf numFmtId="0" fontId="7" fillId="2" borderId="2" xfId="8" applyFont="1" applyFill="1" applyBorder="1" applyAlignment="1">
      <alignment horizontal="center" vertical="center" wrapText="1"/>
    </xf>
    <xf numFmtId="0" fontId="7" fillId="0" borderId="24"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44" fontId="3" fillId="4" borderId="15" xfId="10" applyFont="1" applyFill="1" applyBorder="1" applyAlignment="1">
      <alignment horizontal="center" vertical="center"/>
    </xf>
    <xf numFmtId="0" fontId="3" fillId="3" borderId="24" xfId="11" applyFill="1" applyBorder="1" applyAlignment="1">
      <alignment horizontal="center" vertical="center"/>
    </xf>
    <xf numFmtId="0" fontId="3" fillId="3" borderId="1" xfId="11" applyFill="1" applyBorder="1" applyAlignment="1">
      <alignment horizontal="center" vertical="center"/>
    </xf>
    <xf numFmtId="0" fontId="3" fillId="3" borderId="2" xfId="11" applyFill="1" applyBorder="1" applyAlignment="1">
      <alignment horizontal="center" vertical="center"/>
    </xf>
    <xf numFmtId="0" fontId="3" fillId="0" borderId="24" xfId="11" applyBorder="1" applyAlignment="1" applyProtection="1">
      <alignment horizontal="center" vertical="center"/>
      <protection locked="0"/>
    </xf>
    <xf numFmtId="0" fontId="3" fillId="0" borderId="1" xfId="1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2" borderId="24" xfId="11" applyFill="1" applyBorder="1" applyAlignment="1" applyProtection="1">
      <alignment horizontal="center" vertical="center"/>
      <protection locked="0"/>
    </xf>
    <xf numFmtId="0" fontId="3" fillId="2" borderId="2" xfId="11" applyFill="1" applyBorder="1" applyAlignment="1" applyProtection="1">
      <alignment horizontal="center" vertical="center"/>
      <protection locked="0"/>
    </xf>
    <xf numFmtId="0" fontId="3" fillId="11" borderId="24" xfId="11" applyFill="1" applyBorder="1" applyAlignment="1" applyProtection="1">
      <alignment horizontal="center" vertical="center"/>
      <protection locked="0"/>
    </xf>
    <xf numFmtId="0" fontId="3" fillId="11" borderId="2" xfId="11" applyFill="1" applyBorder="1" applyAlignment="1" applyProtection="1">
      <alignment horizontal="center" vertical="center"/>
      <protection locked="0"/>
    </xf>
    <xf numFmtId="1" fontId="3" fillId="11" borderId="15" xfId="11" applyNumberFormat="1" applyFill="1" applyBorder="1" applyAlignment="1" applyProtection="1">
      <alignment horizontal="center" vertical="center"/>
      <protection locked="0"/>
    </xf>
    <xf numFmtId="44" fontId="3" fillId="4" borderId="24" xfId="10" applyFont="1" applyFill="1" applyBorder="1" applyAlignment="1" applyProtection="1">
      <alignment horizontal="center" vertical="center"/>
      <protection locked="0"/>
    </xf>
    <xf numFmtId="44" fontId="3" fillId="4" borderId="2" xfId="10" applyFont="1" applyFill="1" applyBorder="1" applyAlignment="1" applyProtection="1">
      <alignment horizontal="center" vertical="center"/>
      <protection locked="0"/>
    </xf>
    <xf numFmtId="44" fontId="3" fillId="4" borderId="24" xfId="10" applyNumberFormat="1" applyFont="1" applyFill="1" applyBorder="1" applyAlignment="1" applyProtection="1">
      <alignment horizontal="right" vertical="center"/>
      <protection locked="0"/>
    </xf>
    <xf numFmtId="44" fontId="3" fillId="4" borderId="2" xfId="10" applyNumberFormat="1" applyFont="1" applyFill="1" applyBorder="1" applyAlignment="1" applyProtection="1">
      <alignment horizontal="right" vertical="center"/>
      <protection locked="0"/>
    </xf>
    <xf numFmtId="0" fontId="3" fillId="4" borderId="80" xfId="11" applyFill="1" applyBorder="1" applyAlignment="1" applyProtection="1">
      <alignment horizontal="center" vertical="center"/>
      <protection locked="0"/>
    </xf>
    <xf numFmtId="0" fontId="3" fillId="4" borderId="81" xfId="11" applyFill="1" applyBorder="1" applyAlignment="1" applyProtection="1">
      <alignment horizontal="center" vertical="center"/>
      <protection locked="0"/>
    </xf>
    <xf numFmtId="0" fontId="3" fillId="4" borderId="103" xfId="11" applyFill="1" applyBorder="1" applyAlignment="1" applyProtection="1">
      <alignment horizontal="center" vertical="center"/>
      <protection locked="0"/>
    </xf>
    <xf numFmtId="0" fontId="3" fillId="4" borderId="106" xfId="11" applyFill="1" applyBorder="1" applyAlignment="1" applyProtection="1">
      <alignment horizontal="center" vertical="center"/>
      <protection locked="0"/>
    </xf>
    <xf numFmtId="0" fontId="3" fillId="4" borderId="24" xfId="11" applyFill="1" applyBorder="1" applyAlignment="1">
      <alignment horizontal="center" vertical="center"/>
    </xf>
    <xf numFmtId="0" fontId="3" fillId="4" borderId="1" xfId="11" applyFill="1" applyBorder="1" applyAlignment="1">
      <alignment horizontal="center" vertical="center"/>
    </xf>
    <xf numFmtId="0" fontId="3" fillId="4" borderId="2" xfId="11" applyFill="1" applyBorder="1" applyAlignment="1">
      <alignment horizontal="center" vertical="center"/>
    </xf>
    <xf numFmtId="0" fontId="3" fillId="11" borderId="15" xfId="11" applyFill="1" applyBorder="1" applyAlignment="1" applyProtection="1">
      <alignment horizontal="center" vertical="center"/>
      <protection locked="0"/>
    </xf>
    <xf numFmtId="44" fontId="3" fillId="4" borderId="15" xfId="11" applyNumberFormat="1" applyFill="1" applyBorder="1" applyAlignment="1">
      <alignment horizontal="center" vertical="center"/>
    </xf>
    <xf numFmtId="0" fontId="3" fillId="4" borderId="15" xfId="11" applyFill="1" applyBorder="1" applyAlignment="1">
      <alignment horizontal="center" vertical="center"/>
    </xf>
    <xf numFmtId="0" fontId="3" fillId="0" borderId="80" xfId="11" applyBorder="1" applyAlignment="1" applyProtection="1">
      <alignment horizontal="center" vertical="center"/>
      <protection locked="0"/>
    </xf>
    <xf numFmtId="0" fontId="3" fillId="0" borderId="41" xfId="11" applyBorder="1" applyAlignment="1" applyProtection="1">
      <alignment horizontal="center" vertical="center"/>
      <protection locked="0"/>
    </xf>
    <xf numFmtId="0" fontId="3" fillId="0" borderId="81" xfId="11" applyBorder="1" applyAlignment="1" applyProtection="1">
      <alignment horizontal="center" vertical="center"/>
      <protection locked="0"/>
    </xf>
    <xf numFmtId="0" fontId="3" fillId="0" borderId="103" xfId="11" applyBorder="1" applyAlignment="1" applyProtection="1">
      <alignment horizontal="center" vertical="center"/>
      <protection locked="0"/>
    </xf>
    <xf numFmtId="0" fontId="3" fillId="0" borderId="110" xfId="11" applyBorder="1" applyAlignment="1" applyProtection="1">
      <alignment horizontal="center" vertical="center"/>
      <protection locked="0"/>
    </xf>
    <xf numFmtId="0" fontId="3" fillId="0" borderId="106" xfId="11" applyBorder="1" applyAlignment="1" applyProtection="1">
      <alignment horizontal="center" vertical="center"/>
      <protection locked="0"/>
    </xf>
    <xf numFmtId="0" fontId="3" fillId="2" borderId="24" xfId="11" applyFill="1" applyBorder="1" applyAlignment="1">
      <alignment horizontal="center" vertical="center"/>
    </xf>
    <xf numFmtId="0" fontId="3" fillId="2" borderId="1" xfId="11" applyFill="1" applyBorder="1" applyAlignment="1">
      <alignment horizontal="center" vertical="center"/>
    </xf>
    <xf numFmtId="0" fontId="3" fillId="2" borderId="2" xfId="11" applyFill="1" applyBorder="1" applyAlignment="1">
      <alignment horizontal="center" vertical="center"/>
    </xf>
    <xf numFmtId="0" fontId="7" fillId="4" borderId="1" xfId="11" applyFont="1" applyFill="1" applyBorder="1" applyAlignment="1">
      <alignment horizontal="center" vertical="center"/>
    </xf>
    <xf numFmtId="0" fontId="7" fillId="4" borderId="2" xfId="11" applyFont="1" applyFill="1" applyBorder="1" applyAlignment="1">
      <alignment horizontal="center" vertical="center"/>
    </xf>
    <xf numFmtId="0" fontId="3" fillId="11" borderId="15" xfId="11" applyFill="1" applyBorder="1" applyAlignment="1">
      <alignment horizontal="center" vertical="center" wrapText="1"/>
    </xf>
    <xf numFmtId="0" fontId="3" fillId="4" borderId="15" xfId="11" applyFill="1" applyBorder="1" applyAlignment="1">
      <alignment horizontal="center" vertical="center" wrapText="1"/>
    </xf>
    <xf numFmtId="0" fontId="3" fillId="2" borderId="24" xfId="11" applyFill="1" applyBorder="1" applyAlignment="1">
      <alignment horizontal="center" vertical="center" wrapText="1"/>
    </xf>
    <xf numFmtId="0" fontId="3" fillId="2" borderId="1" xfId="11" applyFill="1" applyBorder="1" applyAlignment="1">
      <alignment horizontal="center" vertical="center" wrapText="1"/>
    </xf>
    <xf numFmtId="0" fontId="3" fillId="2" borderId="2" xfId="11" applyFill="1" applyBorder="1" applyAlignment="1">
      <alignment horizontal="center" vertical="center" wrapText="1"/>
    </xf>
    <xf numFmtId="0" fontId="3" fillId="11" borderId="24" xfId="11" applyFill="1" applyBorder="1" applyAlignment="1">
      <alignment horizontal="center" vertical="center" wrapText="1"/>
    </xf>
    <xf numFmtId="0" fontId="3" fillId="11" borderId="2" xfId="11" applyFill="1" applyBorder="1" applyAlignment="1">
      <alignment horizontal="center" vertical="center" wrapText="1"/>
    </xf>
    <xf numFmtId="0" fontId="12" fillId="0" borderId="24" xfId="8" applyFont="1" applyBorder="1" applyAlignment="1" applyProtection="1">
      <alignment horizontal="center" vertical="center"/>
      <protection locked="0"/>
    </xf>
    <xf numFmtId="0" fontId="12" fillId="0" borderId="2" xfId="8" applyFont="1" applyBorder="1" applyAlignment="1" applyProtection="1">
      <alignment horizontal="center" vertical="center"/>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9" fillId="0" borderId="80" xfId="8" applyFont="1" applyBorder="1" applyAlignment="1" applyProtection="1">
      <alignment vertical="top" wrapText="1"/>
      <protection locked="0"/>
    </xf>
    <xf numFmtId="0" fontId="19" fillId="4" borderId="24" xfId="11" applyFont="1" applyFill="1" applyBorder="1" applyAlignment="1">
      <alignment horizontal="center" vertical="center" wrapText="1"/>
    </xf>
    <xf numFmtId="0" fontId="19" fillId="4" borderId="2" xfId="11" applyFont="1" applyFill="1" applyBorder="1" applyAlignment="1">
      <alignment horizontal="center" vertical="center" wrapText="1"/>
    </xf>
    <xf numFmtId="0" fontId="19" fillId="4" borderId="15" xfId="11" applyFont="1" applyFill="1" applyBorder="1" applyAlignment="1">
      <alignment horizontal="center" vertical="center" wrapText="1"/>
    </xf>
    <xf numFmtId="0" fontId="15" fillId="0" borderId="24" xfId="8" applyFont="1" applyBorder="1" applyAlignment="1" applyProtection="1">
      <alignment horizontal="center" vertical="center" wrapText="1"/>
      <protection locked="0"/>
    </xf>
    <xf numFmtId="0" fontId="15" fillId="0" borderId="1" xfId="8" applyFont="1" applyBorder="1" applyAlignment="1" applyProtection="1">
      <alignment horizontal="center" vertical="center" wrapText="1"/>
      <protection locked="0"/>
    </xf>
    <xf numFmtId="0" fontId="15" fillId="0" borderId="2" xfId="8" applyFont="1" applyBorder="1" applyAlignment="1" applyProtection="1">
      <alignment horizontal="center" vertical="center" wrapText="1"/>
      <protection locked="0"/>
    </xf>
    <xf numFmtId="0" fontId="19" fillId="13" borderId="41" xfId="11" applyFont="1" applyFill="1" applyBorder="1" applyAlignment="1">
      <alignment horizontal="center" vertical="center" wrapText="1"/>
    </xf>
    <xf numFmtId="0" fontId="19" fillId="13" borderId="81" xfId="11" applyFont="1" applyFill="1" applyBorder="1" applyAlignment="1">
      <alignment horizontal="center" vertical="center" wrapText="1"/>
    </xf>
    <xf numFmtId="0" fontId="19" fillId="13" borderId="103" xfId="11" applyFont="1" applyFill="1" applyBorder="1" applyAlignment="1">
      <alignment horizontal="center" vertical="center" wrapText="1"/>
    </xf>
    <xf numFmtId="0" fontId="19" fillId="13" borderId="110" xfId="11" applyFont="1" applyFill="1" applyBorder="1" applyAlignment="1">
      <alignment horizontal="center" vertical="center" wrapText="1"/>
    </xf>
    <xf numFmtId="0" fontId="19" fillId="13" borderId="106" xfId="11" applyFont="1" applyFill="1" applyBorder="1" applyAlignment="1">
      <alignment horizontal="center" vertical="center" wrapText="1"/>
    </xf>
    <xf numFmtId="0" fontId="3" fillId="4" borderId="24" xfId="11" applyFill="1" applyBorder="1" applyAlignment="1">
      <alignment horizontal="center" vertical="center" wrapText="1"/>
    </xf>
    <xf numFmtId="0" fontId="3" fillId="4" borderId="2" xfId="11" applyFill="1" applyBorder="1" applyAlignment="1">
      <alignment horizontal="center" vertical="center" wrapText="1"/>
    </xf>
    <xf numFmtId="0" fontId="11" fillId="13" borderId="24" xfId="8" applyFont="1" applyFill="1" applyBorder="1" applyAlignment="1">
      <alignment horizontal="center" vertical="center" wrapText="1"/>
    </xf>
    <xf numFmtId="0" fontId="10" fillId="13" borderId="1" xfId="8" applyFont="1" applyFill="1" applyBorder="1" applyAlignment="1">
      <alignment horizontal="center" vertical="center" wrapText="1"/>
    </xf>
    <xf numFmtId="0" fontId="10" fillId="13" borderId="2" xfId="8" applyFont="1" applyFill="1" applyBorder="1" applyAlignment="1">
      <alignment horizontal="center" vertical="center" wrapText="1"/>
    </xf>
    <xf numFmtId="0" fontId="3" fillId="14" borderId="24" xfId="11" applyFill="1" applyBorder="1" applyAlignment="1" applyProtection="1">
      <alignment horizontal="center" vertical="center"/>
      <protection locked="0"/>
    </xf>
    <xf numFmtId="0" fontId="3" fillId="14" borderId="2" xfId="11" applyFill="1" applyBorder="1" applyAlignment="1" applyProtection="1">
      <alignment horizontal="center" vertical="center"/>
      <protection locked="0"/>
    </xf>
    <xf numFmtId="44" fontId="3" fillId="14" borderId="15" xfId="10" applyFont="1" applyFill="1" applyBorder="1" applyAlignment="1" applyProtection="1">
      <alignment horizontal="center" vertical="center"/>
      <protection locked="0"/>
    </xf>
    <xf numFmtId="166" fontId="3" fillId="4" borderId="80" xfId="11" applyNumberFormat="1" applyFill="1" applyBorder="1" applyAlignment="1" applyProtection="1">
      <alignment horizontal="center" vertical="center"/>
      <protection locked="0"/>
    </xf>
    <xf numFmtId="166" fontId="3" fillId="4" borderId="81" xfId="11" applyNumberFormat="1" applyFill="1" applyBorder="1" applyAlignment="1" applyProtection="1">
      <alignment horizontal="center" vertical="center"/>
      <protection locked="0"/>
    </xf>
    <xf numFmtId="166" fontId="3" fillId="4" borderId="103" xfId="11" applyNumberFormat="1" applyFill="1" applyBorder="1" applyAlignment="1" applyProtection="1">
      <alignment horizontal="center" vertical="center"/>
      <protection locked="0"/>
    </xf>
    <xf numFmtId="166" fontId="3" fillId="4" borderId="106" xfId="11" applyNumberFormat="1" applyFill="1" applyBorder="1" applyAlignment="1" applyProtection="1">
      <alignment horizontal="center" vertical="center"/>
      <protection locked="0"/>
    </xf>
    <xf numFmtId="0" fontId="3" fillId="14" borderId="24" xfId="11" applyFill="1" applyBorder="1" applyAlignment="1" applyProtection="1">
      <alignment horizontal="left" vertical="center"/>
      <protection locked="0"/>
    </xf>
    <xf numFmtId="0" fontId="3" fillId="14" borderId="1" xfId="11" applyFill="1" applyBorder="1" applyAlignment="1" applyProtection="1">
      <alignment horizontal="left" vertical="center"/>
      <protection locked="0"/>
    </xf>
    <xf numFmtId="0" fontId="3" fillId="14" borderId="2" xfId="11" applyFill="1" applyBorder="1" applyAlignment="1" applyProtection="1">
      <alignment horizontal="left" vertical="center"/>
      <protection locked="0"/>
    </xf>
    <xf numFmtId="0" fontId="3" fillId="14" borderId="15" xfId="11" applyFill="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0" fontId="6" fillId="0" borderId="36" xfId="8" applyBorder="1" applyAlignment="1">
      <alignment horizontal="center" vertical="center"/>
    </xf>
    <xf numFmtId="0" fontId="6" fillId="0" borderId="35" xfId="8" applyBorder="1" applyAlignment="1">
      <alignment horizontal="center" vertical="center"/>
    </xf>
    <xf numFmtId="3" fontId="9" fillId="0" borderId="15" xfId="8" applyNumberFormat="1" applyFont="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0" fontId="14" fillId="0" borderId="24" xfId="8" applyFont="1" applyBorder="1" applyAlignment="1" applyProtection="1">
      <alignment horizontal="center" vertical="center" wrapText="1"/>
      <protection locked="0"/>
    </xf>
    <xf numFmtId="0" fontId="20" fillId="0" borderId="113" xfId="8" applyFont="1" applyBorder="1" applyAlignment="1">
      <alignment horizontal="center" vertical="center"/>
    </xf>
    <xf numFmtId="0" fontId="20" fillId="0" borderId="114" xfId="8" applyFont="1" applyBorder="1" applyAlignment="1">
      <alignment horizontal="center" vertical="center"/>
    </xf>
    <xf numFmtId="0" fontId="20" fillId="0" borderId="115" xfId="8" applyFont="1" applyBorder="1" applyAlignment="1">
      <alignment horizontal="center" vertical="center"/>
    </xf>
    <xf numFmtId="0" fontId="10" fillId="2" borderId="7" xfId="8" applyFont="1" applyFill="1" applyBorder="1" applyAlignment="1">
      <alignment horizontal="center" vertical="center"/>
    </xf>
    <xf numFmtId="0" fontId="10" fillId="13" borderId="101" xfId="8" applyFont="1" applyFill="1" applyBorder="1" applyAlignment="1">
      <alignment horizontal="center" vertical="center" wrapText="1"/>
    </xf>
    <xf numFmtId="0" fontId="10" fillId="2" borderId="43" xfId="8" applyFont="1" applyFill="1" applyBorder="1" applyAlignment="1">
      <alignment horizontal="center" vertical="center"/>
    </xf>
    <xf numFmtId="0" fontId="10" fillId="2" borderId="116" xfId="8" applyFont="1" applyFill="1" applyBorder="1" applyAlignment="1">
      <alignment horizontal="center" vertical="center"/>
    </xf>
    <xf numFmtId="0" fontId="19" fillId="13" borderId="42" xfId="11" applyFont="1" applyFill="1" applyBorder="1" applyAlignment="1">
      <alignment horizontal="center" vertical="center" wrapText="1"/>
    </xf>
    <xf numFmtId="0" fontId="19" fillId="13" borderId="104" xfId="11" applyFont="1" applyFill="1" applyBorder="1" applyAlignment="1">
      <alignment horizontal="center" vertical="center" wrapText="1"/>
    </xf>
    <xf numFmtId="0" fontId="10" fillId="12" borderId="7" xfId="8" applyFont="1" applyFill="1" applyBorder="1" applyAlignment="1" applyProtection="1">
      <alignment horizontal="center" vertical="center"/>
      <protection locked="0"/>
    </xf>
    <xf numFmtId="0" fontId="19" fillId="4" borderId="16" xfId="11" applyFont="1" applyFill="1" applyBorder="1" applyAlignment="1">
      <alignment horizontal="center" vertical="center" wrapText="1"/>
    </xf>
    <xf numFmtId="0" fontId="7" fillId="2" borderId="7" xfId="8" applyFont="1" applyFill="1" applyBorder="1" applyAlignment="1">
      <alignment horizontal="center" vertical="center" wrapText="1"/>
    </xf>
    <xf numFmtId="0" fontId="15" fillId="0" borderId="101" xfId="8" applyFont="1" applyBorder="1" applyAlignment="1" applyProtection="1">
      <alignment horizontal="center" vertical="center" wrapText="1"/>
      <protection locked="0"/>
    </xf>
    <xf numFmtId="0" fontId="10" fillId="12" borderId="43" xfId="8" applyFont="1" applyFill="1" applyBorder="1" applyAlignment="1" applyProtection="1">
      <alignment horizontal="center" vertical="center"/>
      <protection locked="0"/>
    </xf>
    <xf numFmtId="0" fontId="10" fillId="12" borderId="116" xfId="8" applyFont="1" applyFill="1" applyBorder="1" applyAlignment="1" applyProtection="1">
      <alignment horizontal="center" vertical="center"/>
      <protection locked="0"/>
    </xf>
    <xf numFmtId="0" fontId="3" fillId="4" borderId="16" xfId="11" applyFill="1" applyBorder="1" applyAlignment="1">
      <alignment horizontal="center" vertical="center" wrapText="1"/>
    </xf>
    <xf numFmtId="0" fontId="10" fillId="0" borderId="101" xfId="8" applyFont="1" applyBorder="1" applyAlignment="1" applyProtection="1">
      <alignment vertical="center" wrapText="1"/>
      <protection locked="0"/>
    </xf>
    <xf numFmtId="0" fontId="7" fillId="0" borderId="101" xfId="8" applyFont="1" applyBorder="1" applyAlignment="1" applyProtection="1">
      <alignment horizontal="center" vertical="center" wrapText="1"/>
      <protection locked="0"/>
    </xf>
    <xf numFmtId="0" fontId="7" fillId="2" borderId="43" xfId="8" applyFont="1" applyFill="1" applyBorder="1" applyAlignment="1">
      <alignment horizontal="center" vertical="center" wrapText="1"/>
    </xf>
    <xf numFmtId="0" fontId="7" fillId="2" borderId="19" xfId="8" applyFont="1" applyFill="1" applyBorder="1" applyAlignment="1">
      <alignment horizontal="center" vertical="center" wrapText="1"/>
    </xf>
    <xf numFmtId="0" fontId="7" fillId="2" borderId="116" xfId="8" applyFont="1" applyFill="1" applyBorder="1" applyAlignment="1">
      <alignment horizontal="center" vertical="center" wrapText="1"/>
    </xf>
    <xf numFmtId="0" fontId="39" fillId="0" borderId="80" xfId="8" applyFont="1" applyBorder="1" applyAlignment="1" applyProtection="1">
      <alignment vertical="top" wrapText="1"/>
      <protection locked="0"/>
    </xf>
    <xf numFmtId="0" fontId="32" fillId="0" borderId="41" xfId="8" applyFont="1" applyBorder="1" applyAlignment="1" applyProtection="1">
      <alignment vertical="top" wrapText="1"/>
      <protection locked="0"/>
    </xf>
    <xf numFmtId="0" fontId="32" fillId="0" borderId="42" xfId="8" applyFont="1" applyBorder="1" applyAlignment="1" applyProtection="1">
      <alignment vertical="top" wrapText="1"/>
      <protection locked="0"/>
    </xf>
    <xf numFmtId="0" fontId="32" fillId="0" borderId="102" xfId="8" applyFont="1" applyBorder="1" applyAlignment="1" applyProtection="1">
      <alignment vertical="top" wrapText="1"/>
      <protection locked="0"/>
    </xf>
    <xf numFmtId="0" fontId="32" fillId="0" borderId="0" xfId="8" applyFont="1" applyAlignment="1" applyProtection="1">
      <alignment vertical="top" wrapText="1"/>
      <protection locked="0"/>
    </xf>
    <xf numFmtId="0" fontId="32" fillId="0" borderId="20" xfId="8" applyFont="1" applyBorder="1" applyAlignment="1" applyProtection="1">
      <alignment vertical="top" wrapText="1"/>
      <protection locked="0"/>
    </xf>
    <xf numFmtId="0" fontId="32" fillId="0" borderId="103" xfId="8" applyFont="1" applyBorder="1" applyAlignment="1" applyProtection="1">
      <alignment vertical="top" wrapText="1"/>
      <protection locked="0"/>
    </xf>
    <xf numFmtId="0" fontId="32" fillId="0" borderId="110" xfId="8" applyFont="1" applyBorder="1" applyAlignment="1" applyProtection="1">
      <alignment vertical="top" wrapText="1"/>
      <protection locked="0"/>
    </xf>
    <xf numFmtId="0" fontId="32" fillId="0" borderId="104" xfId="8" applyFont="1" applyBorder="1" applyAlignment="1" applyProtection="1">
      <alignment vertical="top" wrapText="1"/>
      <protection locked="0"/>
    </xf>
    <xf numFmtId="0" fontId="6" fillId="2" borderId="7" xfId="8" applyFill="1" applyBorder="1" applyAlignment="1">
      <alignment horizontal="center" vertical="center"/>
    </xf>
    <xf numFmtId="0" fontId="6" fillId="2" borderId="101" xfId="8" applyFill="1" applyBorder="1" applyAlignment="1">
      <alignment horizontal="center" vertical="center"/>
    </xf>
    <xf numFmtId="0" fontId="9" fillId="0" borderId="7" xfId="8" applyFont="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wrapText="1"/>
      <protection locked="0"/>
    </xf>
    <xf numFmtId="0" fontId="12" fillId="0" borderId="16" xfId="8" applyFont="1" applyBorder="1" applyAlignment="1" applyProtection="1">
      <alignment horizontal="center" vertical="center"/>
      <protection locked="0"/>
    </xf>
    <xf numFmtId="0" fontId="10" fillId="0" borderId="16" xfId="8" applyFont="1" applyBorder="1" applyAlignment="1" applyProtection="1">
      <alignment vertical="center" wrapText="1"/>
      <protection locked="0"/>
    </xf>
    <xf numFmtId="0" fontId="6" fillId="3" borderId="7" xfId="8" applyFill="1" applyBorder="1" applyAlignment="1">
      <alignment horizontal="center" vertical="center"/>
    </xf>
    <xf numFmtId="0" fontId="6" fillId="3" borderId="101" xfId="8" applyFill="1" applyBorder="1" applyAlignment="1">
      <alignment horizontal="center" vertical="center"/>
    </xf>
    <xf numFmtId="0" fontId="7" fillId="11" borderId="7" xfId="8" applyFont="1" applyFill="1" applyBorder="1" applyAlignment="1" applyProtection="1">
      <alignment horizontal="center" vertical="center"/>
      <protection locked="0"/>
    </xf>
    <xf numFmtId="0" fontId="6" fillId="2" borderId="16" xfId="8" applyFill="1" applyBorder="1" applyAlignment="1">
      <alignment horizontal="center" vertical="center"/>
    </xf>
    <xf numFmtId="0" fontId="9" fillId="0" borderId="16" xfId="8" applyFont="1" applyBorder="1" applyAlignment="1" applyProtection="1">
      <alignment horizontal="center" vertical="center"/>
      <protection locked="0"/>
    </xf>
    <xf numFmtId="0" fontId="9" fillId="0" borderId="7" xfId="8" applyFont="1" applyBorder="1" applyAlignment="1" applyProtection="1">
      <alignment vertical="center"/>
      <protection locked="0"/>
    </xf>
    <xf numFmtId="0" fontId="6" fillId="2" borderId="21" xfId="8" applyFill="1" applyBorder="1" applyAlignment="1">
      <alignment horizontal="center" vertical="center"/>
    </xf>
    <xf numFmtId="0" fontId="6" fillId="0" borderId="43" xfId="8" applyBorder="1" applyAlignment="1">
      <alignment horizontal="center" vertical="center"/>
    </xf>
    <xf numFmtId="0" fontId="6" fillId="16" borderId="43" xfId="8" applyFill="1" applyBorder="1" applyAlignment="1">
      <alignment horizontal="center" vertical="center"/>
    </xf>
    <xf numFmtId="0" fontId="6" fillId="16" borderId="81" xfId="8" applyFill="1" applyBorder="1" applyAlignment="1">
      <alignment horizontal="center" vertical="center"/>
    </xf>
    <xf numFmtId="0" fontId="3" fillId="15" borderId="7" xfId="11" applyFill="1" applyBorder="1" applyAlignment="1">
      <alignment horizontal="center" vertical="center"/>
    </xf>
    <xf numFmtId="0" fontId="3" fillId="15" borderId="1" xfId="11" applyFill="1" applyBorder="1" applyAlignment="1">
      <alignment horizontal="center" vertical="center"/>
    </xf>
    <xf numFmtId="0" fontId="3" fillId="15" borderId="101" xfId="11" applyFill="1" applyBorder="1" applyAlignment="1">
      <alignment horizontal="center" vertical="center"/>
    </xf>
    <xf numFmtId="0" fontId="3" fillId="4" borderId="3" xfId="11" applyFill="1" applyBorder="1" applyAlignment="1">
      <alignment horizontal="center" vertical="center"/>
    </xf>
    <xf numFmtId="0" fontId="3" fillId="4" borderId="91" xfId="11" applyFill="1" applyBorder="1" applyAlignment="1">
      <alignment horizontal="center" vertical="center"/>
    </xf>
    <xf numFmtId="0" fontId="3" fillId="4" borderId="31" xfId="11" applyFill="1" applyBorder="1" applyAlignment="1">
      <alignment horizontal="center" vertical="center"/>
    </xf>
    <xf numFmtId="44" fontId="3" fillId="4" borderId="17" xfId="11" applyNumberFormat="1" applyFill="1" applyBorder="1" applyAlignment="1">
      <alignment horizontal="center" vertical="center"/>
    </xf>
    <xf numFmtId="0" fontId="3" fillId="4" borderId="18" xfId="11" applyFill="1" applyBorder="1" applyAlignment="1">
      <alignment horizontal="center" vertical="center"/>
    </xf>
    <xf numFmtId="0" fontId="36" fillId="0" borderId="43" xfId="11" applyFont="1" applyBorder="1" applyAlignment="1" applyProtection="1">
      <alignment horizontal="center" vertical="center"/>
      <protection locked="0"/>
    </xf>
    <xf numFmtId="0" fontId="36" fillId="0" borderId="41" xfId="11" applyFont="1" applyBorder="1" applyAlignment="1" applyProtection="1">
      <alignment horizontal="center" vertical="center"/>
      <protection locked="0"/>
    </xf>
    <xf numFmtId="0" fontId="36" fillId="0" borderId="81" xfId="11" applyFont="1" applyBorder="1" applyAlignment="1" applyProtection="1">
      <alignment horizontal="center" vertical="center"/>
      <protection locked="0"/>
    </xf>
    <xf numFmtId="44" fontId="3" fillId="4" borderId="24" xfId="11" applyNumberFormat="1" applyFill="1" applyBorder="1" applyAlignment="1" applyProtection="1">
      <alignment horizontal="center" vertical="center"/>
      <protection locked="0"/>
    </xf>
    <xf numFmtId="44" fontId="3" fillId="4" borderId="101" xfId="11" applyNumberFormat="1" applyFill="1" applyBorder="1" applyAlignment="1" applyProtection="1">
      <alignment horizontal="center" vertical="center"/>
      <protection locked="0"/>
    </xf>
    <xf numFmtId="0" fontId="3" fillId="0" borderId="43" xfId="11" applyBorder="1" applyAlignment="1" applyProtection="1">
      <alignment horizontal="center" vertical="center"/>
      <protection locked="0"/>
    </xf>
    <xf numFmtId="0" fontId="3" fillId="4" borderId="42" xfId="11" applyFill="1" applyBorder="1" applyAlignment="1" applyProtection="1">
      <alignment horizontal="center" vertical="center"/>
      <protection locked="0"/>
    </xf>
    <xf numFmtId="44" fontId="3" fillId="4" borderId="16" xfId="10" applyFont="1" applyFill="1" applyBorder="1" applyAlignment="1">
      <alignment horizontal="center" vertical="center"/>
    </xf>
    <xf numFmtId="0" fontId="3" fillId="3" borderId="7" xfId="11" applyFill="1" applyBorder="1" applyAlignment="1">
      <alignment horizontal="center" vertical="center"/>
    </xf>
    <xf numFmtId="0" fontId="3" fillId="3" borderId="101" xfId="11" applyFill="1" applyBorder="1" applyAlignment="1">
      <alignment horizontal="center" vertical="center"/>
    </xf>
    <xf numFmtId="0" fontId="3" fillId="2" borderId="7" xfId="11" applyFill="1" applyBorder="1" applyAlignment="1">
      <alignment horizontal="center" vertical="center"/>
    </xf>
    <xf numFmtId="0" fontId="3" fillId="4" borderId="101" xfId="11" applyFill="1" applyBorder="1" applyAlignment="1">
      <alignment horizontal="center" vertical="center"/>
    </xf>
    <xf numFmtId="44" fontId="3" fillId="4" borderId="15" xfId="11" applyNumberFormat="1" applyFill="1" applyBorder="1" applyAlignment="1">
      <alignment vertical="center"/>
    </xf>
    <xf numFmtId="0" fontId="3" fillId="4" borderId="15" xfId="11" applyFill="1" applyBorder="1" applyAlignment="1">
      <alignment vertical="center"/>
    </xf>
    <xf numFmtId="44" fontId="3" fillId="4" borderId="24" xfId="11" applyNumberFormat="1" applyFill="1" applyBorder="1" applyAlignment="1">
      <alignment vertical="center"/>
    </xf>
    <xf numFmtId="44" fontId="3" fillId="4" borderId="2" xfId="11" applyNumberFormat="1" applyFill="1" applyBorder="1" applyAlignment="1">
      <alignment vertical="center"/>
    </xf>
    <xf numFmtId="0" fontId="3" fillId="0" borderId="15" xfId="11" applyBorder="1" applyAlignment="1" applyProtection="1">
      <alignment horizontal="center" vertical="center"/>
      <protection locked="0"/>
    </xf>
    <xf numFmtId="1" fontId="9" fillId="0" borderId="15" xfId="8" applyNumberFormat="1" applyFont="1" applyBorder="1" applyAlignment="1" applyProtection="1">
      <alignment horizontal="center" vertical="center"/>
      <protection locked="0"/>
    </xf>
    <xf numFmtId="0" fontId="15" fillId="0" borderId="80" xfId="8" applyFont="1" applyBorder="1" applyAlignment="1" applyProtection="1">
      <alignment vertical="top" wrapText="1"/>
      <protection locked="0"/>
    </xf>
    <xf numFmtId="0" fontId="0" fillId="0" borderId="41" xfId="0" applyBorder="1" applyAlignment="1">
      <alignment vertical="top" wrapText="1"/>
    </xf>
    <xf numFmtId="0" fontId="0" fillId="0" borderId="81" xfId="0" applyBorder="1" applyAlignment="1">
      <alignment vertical="top" wrapText="1"/>
    </xf>
    <xf numFmtId="0" fontId="0" fillId="0" borderId="102" xfId="0" applyBorder="1" applyAlignment="1">
      <alignment vertical="top" wrapText="1"/>
    </xf>
    <xf numFmtId="0" fontId="0" fillId="0" borderId="0" xfId="0" applyAlignment="1">
      <alignment vertical="top" wrapText="1"/>
    </xf>
    <xf numFmtId="0" fontId="0" fillId="0" borderId="105" xfId="0" applyBorder="1" applyAlignment="1">
      <alignment vertical="top" wrapText="1"/>
    </xf>
    <xf numFmtId="0" fontId="0" fillId="0" borderId="103" xfId="0" applyBorder="1" applyAlignment="1">
      <alignment vertical="top" wrapText="1"/>
    </xf>
    <xf numFmtId="0" fontId="0" fillId="0" borderId="110" xfId="0" applyBorder="1" applyAlignment="1">
      <alignment vertical="top" wrapText="1"/>
    </xf>
    <xf numFmtId="0" fontId="0" fillId="0" borderId="106" xfId="0" applyBorder="1" applyAlignment="1">
      <alignment vertical="top" wrapText="1"/>
    </xf>
    <xf numFmtId="0" fontId="10" fillId="0" borderId="24" xfId="8" applyFont="1" applyBorder="1" applyAlignment="1" applyProtection="1">
      <alignment horizontal="left" vertical="center" wrapText="1"/>
      <protection locked="0"/>
    </xf>
    <xf numFmtId="0" fontId="10" fillId="0" borderId="1" xfId="8" applyFont="1" applyBorder="1" applyAlignment="1" applyProtection="1">
      <alignment horizontal="left" vertical="center" wrapText="1"/>
      <protection locked="0"/>
    </xf>
    <xf numFmtId="0" fontId="10" fillId="0" borderId="2" xfId="8" applyFont="1" applyBorder="1" applyAlignment="1" applyProtection="1">
      <alignment horizontal="left" vertical="center" wrapText="1"/>
      <protection locked="0"/>
    </xf>
    <xf numFmtId="0" fontId="14" fillId="2" borderId="24" xfId="8" applyFont="1" applyFill="1" applyBorder="1" applyAlignment="1">
      <alignment horizontal="center" vertical="center" wrapText="1"/>
    </xf>
    <xf numFmtId="0" fontId="14" fillId="2" borderId="2" xfId="8" applyFont="1" applyFill="1" applyBorder="1" applyAlignment="1">
      <alignment horizontal="center" vertical="center" wrapText="1"/>
    </xf>
    <xf numFmtId="0" fontId="7" fillId="0" borderId="24" xfId="12" applyFont="1" applyBorder="1" applyAlignment="1" applyProtection="1">
      <alignment horizontal="center" vertical="top" wrapText="1"/>
      <protection locked="0"/>
    </xf>
    <xf numFmtId="0" fontId="7" fillId="0" borderId="1" xfId="12" applyFont="1" applyBorder="1" applyAlignment="1" applyProtection="1">
      <alignment horizontal="center" vertical="top" wrapText="1"/>
      <protection locked="0"/>
    </xf>
    <xf numFmtId="0" fontId="7" fillId="0" borderId="2" xfId="12" applyFont="1" applyBorder="1" applyAlignment="1" applyProtection="1">
      <alignment horizontal="center" vertical="top" wrapText="1"/>
      <protection locked="0"/>
    </xf>
    <xf numFmtId="0" fontId="10" fillId="12" borderId="80" xfId="8" applyFont="1" applyFill="1" applyBorder="1" applyAlignment="1" applyProtection="1">
      <alignment horizontal="center" vertical="center" wrapText="1"/>
      <protection locked="0"/>
    </xf>
    <xf numFmtId="0" fontId="10" fillId="12" borderId="41" xfId="8" applyFont="1" applyFill="1" applyBorder="1" applyAlignment="1" applyProtection="1">
      <alignment horizontal="center" vertical="center" wrapText="1"/>
      <protection locked="0"/>
    </xf>
    <xf numFmtId="0" fontId="10" fillId="12" borderId="81" xfId="8" applyFont="1" applyFill="1" applyBorder="1" applyAlignment="1" applyProtection="1">
      <alignment horizontal="center" vertical="center" wrapText="1"/>
      <protection locked="0"/>
    </xf>
    <xf numFmtId="0" fontId="10" fillId="12" borderId="103" xfId="8" applyFont="1" applyFill="1" applyBorder="1" applyAlignment="1" applyProtection="1">
      <alignment horizontal="center" vertical="center" wrapText="1"/>
      <protection locked="0"/>
    </xf>
    <xf numFmtId="0" fontId="10" fillId="12" borderId="110" xfId="8" applyFont="1" applyFill="1" applyBorder="1" applyAlignment="1" applyProtection="1">
      <alignment horizontal="center" vertical="center" wrapText="1"/>
      <protection locked="0"/>
    </xf>
    <xf numFmtId="0" fontId="10" fillId="12" borderId="106" xfId="8" applyFont="1" applyFill="1" applyBorder="1" applyAlignment="1" applyProtection="1">
      <alignment horizontal="center" vertical="center" wrapText="1"/>
      <protection locked="0"/>
    </xf>
    <xf numFmtId="0" fontId="10" fillId="2" borderId="24" xfId="8" applyFont="1" applyFill="1" applyBorder="1" applyAlignment="1">
      <alignment horizontal="center" vertical="center" wrapText="1"/>
    </xf>
    <xf numFmtId="0" fontId="10" fillId="2" borderId="1" xfId="8"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80" xfId="8" applyFont="1" applyFill="1" applyBorder="1" applyAlignment="1">
      <alignment horizontal="center" vertical="center" wrapText="1"/>
    </xf>
    <xf numFmtId="0" fontId="10" fillId="2" borderId="41" xfId="8" applyFont="1" applyFill="1" applyBorder="1" applyAlignment="1">
      <alignment horizontal="center" vertical="center" wrapText="1"/>
    </xf>
    <xf numFmtId="0" fontId="10" fillId="2" borderId="81" xfId="8" applyFont="1" applyFill="1" applyBorder="1" applyAlignment="1">
      <alignment horizontal="center" vertical="center" wrapText="1"/>
    </xf>
    <xf numFmtId="0" fontId="10" fillId="2" borderId="103" xfId="8" applyFont="1" applyFill="1" applyBorder="1" applyAlignment="1">
      <alignment horizontal="center" vertical="center" wrapText="1"/>
    </xf>
    <xf numFmtId="0" fontId="10" fillId="2" borderId="110" xfId="8" applyFont="1" applyFill="1" applyBorder="1" applyAlignment="1">
      <alignment horizontal="center" vertical="center" wrapText="1"/>
    </xf>
    <xf numFmtId="0" fontId="10" fillId="2" borderId="106" xfId="8" applyFont="1" applyFill="1" applyBorder="1" applyAlignment="1">
      <alignment horizontal="center" vertical="center" wrapText="1"/>
    </xf>
    <xf numFmtId="0" fontId="10" fillId="12" borderId="24" xfId="8" applyFont="1" applyFill="1" applyBorder="1" applyAlignment="1" applyProtection="1">
      <alignment horizontal="center" vertical="center" wrapText="1"/>
      <protection locked="0"/>
    </xf>
    <xf numFmtId="0" fontId="10" fillId="12" borderId="1" xfId="8" applyFont="1" applyFill="1" applyBorder="1" applyAlignment="1" applyProtection="1">
      <alignment horizontal="center" vertical="center" wrapText="1"/>
      <protection locked="0"/>
    </xf>
    <xf numFmtId="0" fontId="10" fillId="12" borderId="2" xfId="8" applyFont="1" applyFill="1" applyBorder="1" applyAlignment="1" applyProtection="1">
      <alignment horizontal="center" vertical="center" wrapText="1"/>
      <protection locked="0"/>
    </xf>
    <xf numFmtId="0" fontId="3" fillId="16" borderId="1" xfId="11" applyFill="1" applyBorder="1" applyAlignment="1">
      <alignment horizontal="center" vertical="center"/>
    </xf>
    <xf numFmtId="0" fontId="3" fillId="16" borderId="2" xfId="11" applyFill="1" applyBorder="1" applyAlignment="1">
      <alignment horizontal="center" vertical="center"/>
    </xf>
    <xf numFmtId="44" fontId="3" fillId="16" borderId="24" xfId="11" applyNumberFormat="1" applyFill="1" applyBorder="1" applyAlignment="1">
      <alignment horizontal="center" vertical="center"/>
    </xf>
    <xf numFmtId="44" fontId="3" fillId="16" borderId="2" xfId="11" applyNumberFormat="1" applyFill="1" applyBorder="1" applyAlignment="1">
      <alignment horizontal="center" vertical="center"/>
    </xf>
    <xf numFmtId="0" fontId="3" fillId="16" borderId="24" xfId="1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24" xfId="8" applyFont="1" applyBorder="1" applyAlignment="1" applyProtection="1">
      <alignment horizontal="center" vertical="center" wrapText="1"/>
      <protection locked="0"/>
    </xf>
    <xf numFmtId="44" fontId="3" fillId="4" borderId="80" xfId="11" applyNumberFormat="1" applyFill="1" applyBorder="1" applyAlignment="1" applyProtection="1">
      <alignment horizontal="center" vertical="center"/>
      <protection locked="0"/>
    </xf>
    <xf numFmtId="44" fontId="3" fillId="4" borderId="81" xfId="11" applyNumberFormat="1" applyFill="1" applyBorder="1" applyAlignment="1" applyProtection="1">
      <alignment horizontal="center" vertical="center"/>
      <protection locked="0"/>
    </xf>
    <xf numFmtId="0" fontId="3" fillId="4" borderId="15" xfId="11" applyFill="1" applyBorder="1" applyAlignment="1" applyProtection="1">
      <alignment horizontal="center" vertical="center"/>
      <protection locked="0"/>
    </xf>
    <xf numFmtId="0" fontId="9" fillId="0" borderId="102" xfId="8" applyFont="1" applyBorder="1" applyAlignment="1" applyProtection="1">
      <alignment horizontal="left" vertical="center" wrapText="1"/>
      <protection locked="0"/>
    </xf>
    <xf numFmtId="0" fontId="9" fillId="0" borderId="0" xfId="8" applyFont="1" applyAlignment="1" applyProtection="1">
      <alignment horizontal="left" vertical="center" wrapText="1"/>
      <protection locked="0"/>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11" fillId="13" borderId="108" xfId="8" applyFont="1" applyFill="1" applyBorder="1" applyAlignment="1">
      <alignment horizontal="center" vertical="center"/>
    </xf>
    <xf numFmtId="0" fontId="10" fillId="13" borderId="108" xfId="8" applyFont="1" applyFill="1" applyBorder="1" applyAlignment="1">
      <alignment horizontal="center" vertical="center"/>
    </xf>
    <xf numFmtId="0" fontId="6" fillId="0" borderId="24" xfId="8" applyBorder="1" applyAlignment="1">
      <alignment horizontal="center" vertical="center"/>
    </xf>
    <xf numFmtId="0" fontId="6" fillId="0" borderId="2" xfId="8" applyBorder="1" applyAlignment="1">
      <alignment horizontal="center" vertical="center"/>
    </xf>
    <xf numFmtId="0" fontId="39" fillId="0" borderId="15" xfId="8" applyFont="1" applyBorder="1" applyAlignment="1" applyProtection="1">
      <alignment horizontal="center" vertical="center"/>
      <protection locked="0"/>
    </xf>
    <xf numFmtId="0" fontId="0" fillId="0" borderId="24"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44" fillId="0" borderId="24" xfId="8" applyFont="1" applyBorder="1" applyAlignment="1" applyProtection="1">
      <alignment vertical="center" wrapText="1"/>
      <protection locked="0"/>
    </xf>
    <xf numFmtId="0" fontId="6" fillId="0" borderId="102" xfId="8" applyBorder="1" applyAlignment="1" applyProtection="1">
      <alignment horizontal="center" vertical="center"/>
      <protection locked="0"/>
    </xf>
    <xf numFmtId="0" fontId="6" fillId="0" borderId="0" xfId="8" applyAlignment="1" applyProtection="1">
      <alignment horizontal="center" vertical="center"/>
      <protection locked="0"/>
    </xf>
    <xf numFmtId="0" fontId="3" fillId="2" borderId="15" xfId="11" applyFill="1" applyBorder="1" applyAlignment="1" applyProtection="1">
      <alignment horizontal="center" vertical="center"/>
      <protection locked="0"/>
    </xf>
    <xf numFmtId="4" fontId="3" fillId="4" borderId="80" xfId="11" applyNumberFormat="1" applyFill="1" applyBorder="1" applyAlignment="1" applyProtection="1">
      <alignment horizontal="center" vertical="center"/>
      <protection locked="0"/>
    </xf>
    <xf numFmtId="4" fontId="3" fillId="4" borderId="81" xfId="11" applyNumberFormat="1" applyFill="1" applyBorder="1" applyAlignment="1" applyProtection="1">
      <alignment horizontal="center" vertical="center"/>
      <protection locked="0"/>
    </xf>
    <xf numFmtId="4" fontId="3" fillId="4" borderId="103" xfId="11" applyNumberFormat="1" applyFill="1" applyBorder="1" applyAlignment="1" applyProtection="1">
      <alignment horizontal="center" vertical="center"/>
      <protection locked="0"/>
    </xf>
    <xf numFmtId="4" fontId="3" fillId="4" borderId="106" xfId="11" applyNumberFormat="1" applyFill="1" applyBorder="1" applyAlignment="1" applyProtection="1">
      <alignment horizontal="center" vertical="center"/>
      <protection locked="0"/>
    </xf>
    <xf numFmtId="0" fontId="44" fillId="0" borderId="41" xfId="8" applyFont="1" applyBorder="1" applyAlignment="1" applyProtection="1">
      <alignment horizontal="center" vertical="center" wrapText="1"/>
      <protection locked="0"/>
    </xf>
    <xf numFmtId="0" fontId="44" fillId="0" borderId="81" xfId="8" applyFont="1" applyBorder="1" applyAlignment="1" applyProtection="1">
      <alignment horizontal="center" vertical="center" wrapText="1"/>
      <protection locked="0"/>
    </xf>
    <xf numFmtId="0" fontId="44" fillId="0" borderId="110" xfId="8" applyFont="1" applyBorder="1" applyAlignment="1" applyProtection="1">
      <alignment horizontal="center" vertical="center" wrapText="1"/>
      <protection locked="0"/>
    </xf>
    <xf numFmtId="0" fontId="44" fillId="0" borderId="106" xfId="8" applyFont="1" applyBorder="1" applyAlignment="1" applyProtection="1">
      <alignment horizontal="center" vertical="center" wrapText="1"/>
      <protection locked="0"/>
    </xf>
    <xf numFmtId="166" fontId="3" fillId="4" borderId="15" xfId="11" applyNumberFormat="1" applyFill="1" applyBorder="1" applyAlignment="1">
      <alignment horizontal="center" vertical="center"/>
    </xf>
    <xf numFmtId="0" fontId="3" fillId="0" borderId="103" xfId="11" applyBorder="1" applyAlignment="1" applyProtection="1">
      <alignment horizontal="center" vertical="center" wrapText="1"/>
      <protection locked="0"/>
    </xf>
    <xf numFmtId="0" fontId="3" fillId="0" borderId="110" xfId="11" applyBorder="1" applyAlignment="1" applyProtection="1">
      <alignment horizontal="center" vertical="center" wrapText="1"/>
      <protection locked="0"/>
    </xf>
    <xf numFmtId="0" fontId="3" fillId="0" borderId="106" xfId="11" applyBorder="1" applyAlignment="1" applyProtection="1">
      <alignment horizontal="center" vertical="center" wrapText="1"/>
      <protection locked="0"/>
    </xf>
    <xf numFmtId="0" fontId="3" fillId="0" borderId="80" xfId="11" applyBorder="1" applyAlignment="1" applyProtection="1">
      <alignment horizontal="left" vertical="center" wrapText="1"/>
      <protection locked="0"/>
    </xf>
    <xf numFmtId="0" fontId="3" fillId="0" borderId="41" xfId="11" applyBorder="1" applyAlignment="1" applyProtection="1">
      <alignment horizontal="left" vertical="center" wrapText="1"/>
      <protection locked="0"/>
    </xf>
    <xf numFmtId="0" fontId="3" fillId="0" borderId="81" xfId="11" applyBorder="1" applyAlignment="1" applyProtection="1">
      <alignment horizontal="left" vertical="center" wrapText="1"/>
      <protection locked="0"/>
    </xf>
    <xf numFmtId="0" fontId="0" fillId="0" borderId="102" xfId="0" applyBorder="1" applyAlignment="1">
      <alignment horizontal="center" wrapText="1"/>
    </xf>
    <xf numFmtId="0" fontId="0" fillId="0" borderId="0" xfId="0" applyBorder="1" applyAlignment="1">
      <alignment horizontal="center" wrapText="1"/>
    </xf>
    <xf numFmtId="0" fontId="5" fillId="0" borderId="24" xfId="7"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6" fillId="0" borderId="15" xfId="8" applyBorder="1" applyAlignment="1">
      <alignment horizontal="center" vertical="center"/>
    </xf>
    <xf numFmtId="0" fontId="6" fillId="0" borderId="15" xfId="8" applyBorder="1" applyAlignment="1" applyProtection="1">
      <alignment horizontal="center" vertical="center"/>
      <protection locked="0"/>
    </xf>
    <xf numFmtId="0" fontId="9" fillId="0" borderId="24" xfId="8" applyFont="1" applyBorder="1" applyAlignment="1" applyProtection="1">
      <alignment vertical="center" wrapText="1"/>
      <protection locked="0"/>
    </xf>
    <xf numFmtId="0" fontId="9" fillId="0" borderId="1" xfId="8" applyFont="1" applyBorder="1" applyAlignment="1" applyProtection="1">
      <alignment vertical="center" wrapText="1"/>
      <protection locked="0"/>
    </xf>
    <xf numFmtId="0" fontId="9" fillId="0" borderId="2" xfId="8" applyFont="1" applyBorder="1" applyAlignment="1" applyProtection="1">
      <alignment vertical="center" wrapText="1"/>
      <protection locked="0"/>
    </xf>
    <xf numFmtId="0" fontId="9" fillId="0" borderId="24" xfId="8" applyNumberFormat="1" applyFont="1" applyBorder="1" applyAlignment="1" applyProtection="1">
      <alignment horizontal="center" vertical="center"/>
      <protection locked="0"/>
    </xf>
    <xf numFmtId="0" fontId="9" fillId="0" borderId="2" xfId="8" applyNumberFormat="1" applyFont="1" applyBorder="1" applyAlignment="1" applyProtection="1">
      <alignment horizontal="center" vertical="center"/>
      <protection locked="0"/>
    </xf>
    <xf numFmtId="3" fontId="9" fillId="0" borderId="24" xfId="8" applyNumberFormat="1" applyFont="1" applyBorder="1" applyAlignment="1" applyProtection="1">
      <alignment horizontal="center" vertical="center"/>
      <protection locked="0"/>
    </xf>
    <xf numFmtId="0" fontId="9" fillId="0" borderId="24"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3" fontId="9" fillId="0" borderId="2" xfId="8" applyNumberFormat="1" applyFont="1" applyBorder="1" applyAlignment="1" applyProtection="1">
      <alignment horizontal="center" vertical="center"/>
      <protection locked="0"/>
    </xf>
    <xf numFmtId="0" fontId="9" fillId="0" borderId="80" xfId="8" applyFont="1" applyBorder="1" applyAlignment="1" applyProtection="1">
      <alignment horizontal="left" vertical="top" wrapText="1"/>
      <protection locked="0"/>
    </xf>
    <xf numFmtId="0" fontId="9" fillId="0" borderId="41" xfId="8" applyFont="1" applyBorder="1" applyAlignment="1" applyProtection="1">
      <alignment horizontal="left" vertical="top" wrapText="1"/>
      <protection locked="0"/>
    </xf>
    <xf numFmtId="0" fontId="9" fillId="0" borderId="81" xfId="8" applyFont="1" applyBorder="1" applyAlignment="1" applyProtection="1">
      <alignment horizontal="left" vertical="top" wrapText="1"/>
      <protection locked="0"/>
    </xf>
    <xf numFmtId="0" fontId="9" fillId="0" borderId="102" xfId="8" applyFont="1" applyBorder="1" applyAlignment="1" applyProtection="1">
      <alignment horizontal="left" vertical="top" wrapText="1"/>
      <protection locked="0"/>
    </xf>
    <xf numFmtId="0" fontId="9" fillId="0" borderId="0" xfId="8" applyFont="1" applyAlignment="1" applyProtection="1">
      <alignment horizontal="left" vertical="top" wrapText="1"/>
      <protection locked="0"/>
    </xf>
    <xf numFmtId="0" fontId="9" fillId="0" borderId="105" xfId="8" applyFont="1" applyBorder="1" applyAlignment="1" applyProtection="1">
      <alignment horizontal="left" vertical="top" wrapText="1"/>
      <protection locked="0"/>
    </xf>
    <xf numFmtId="0" fontId="9" fillId="0" borderId="103" xfId="8" applyFont="1" applyBorder="1" applyAlignment="1" applyProtection="1">
      <alignment horizontal="left" vertical="top" wrapText="1"/>
      <protection locked="0"/>
    </xf>
    <xf numFmtId="0" fontId="9" fillId="0" borderId="110" xfId="8" applyFont="1" applyBorder="1" applyAlignment="1" applyProtection="1">
      <alignment horizontal="left" vertical="top" wrapText="1"/>
      <protection locked="0"/>
    </xf>
    <xf numFmtId="0" fontId="9" fillId="0" borderId="106" xfId="8" applyFont="1" applyBorder="1" applyAlignment="1" applyProtection="1">
      <alignment horizontal="left" vertical="top" wrapText="1"/>
      <protection locked="0"/>
    </xf>
    <xf numFmtId="0" fontId="9" fillId="0" borderId="1" xfId="8" applyFont="1" applyBorder="1" applyAlignment="1" applyProtection="1">
      <alignment horizontal="left" vertical="center"/>
      <protection locked="0"/>
    </xf>
    <xf numFmtId="44" fontId="3" fillId="4" borderId="103" xfId="11" applyNumberFormat="1" applyFill="1" applyBorder="1" applyAlignment="1" applyProtection="1">
      <alignment horizontal="center" vertical="center"/>
      <protection locked="0"/>
    </xf>
    <xf numFmtId="44" fontId="3" fillId="4" borderId="106" xfId="11" applyNumberFormat="1" applyFill="1" applyBorder="1" applyAlignment="1" applyProtection="1">
      <alignment horizontal="center" vertical="center"/>
      <protection locked="0"/>
    </xf>
    <xf numFmtId="0" fontId="3" fillId="0" borderId="24" xfId="11" applyBorder="1" applyAlignment="1">
      <alignment horizontal="center" vertical="center"/>
    </xf>
    <xf numFmtId="0" fontId="3" fillId="0" borderId="1" xfId="11" applyBorder="1" applyAlignment="1">
      <alignment horizontal="center" vertical="center"/>
    </xf>
    <xf numFmtId="0" fontId="3" fillId="0" borderId="2" xfId="11" applyBorder="1" applyAlignment="1">
      <alignment horizontal="center" vertical="center"/>
    </xf>
    <xf numFmtId="44" fontId="3" fillId="0" borderId="24" xfId="11" applyNumberFormat="1" applyBorder="1" applyAlignment="1">
      <alignment horizontal="center" vertical="center"/>
    </xf>
    <xf numFmtId="44" fontId="3" fillId="0" borderId="2" xfId="11" applyNumberFormat="1" applyBorder="1" applyAlignment="1">
      <alignment horizontal="center" vertical="center"/>
    </xf>
    <xf numFmtId="44" fontId="9" fillId="0" borderId="15" xfId="10" applyFont="1" applyBorder="1" applyAlignment="1" applyProtection="1">
      <alignment horizontal="center" vertical="center"/>
      <protection locked="0"/>
    </xf>
    <xf numFmtId="10" fontId="9" fillId="0" borderId="15" xfId="8" applyNumberFormat="1" applyFont="1" applyBorder="1" applyAlignment="1" applyProtection="1">
      <alignment horizontal="center" vertical="center"/>
      <protection locked="0"/>
    </xf>
    <xf numFmtId="0" fontId="0" fillId="0" borderId="0" xfId="0" applyAlignment="1">
      <alignment horizontal="center"/>
    </xf>
    <xf numFmtId="0" fontId="47" fillId="0" borderId="0" xfId="0" applyFont="1"/>
  </cellXfs>
  <cellStyles count="13">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 5 2" xfId="11" xr:uid="{00000000-0005-0000-0000-000008000000}"/>
    <cellStyle name="Normale_Obj 2012 25.06.2012" xfId="12" xr:uid="{00000000-0005-0000-0000-000009000000}"/>
    <cellStyle name="Normale_OBJ_rev09" xfId="8" xr:uid="{00000000-0005-0000-0000-00000A000000}"/>
    <cellStyle name="Valuta" xfId="10" builtinId="4"/>
    <cellStyle name="Währung" xfId="9" xr:uid="{00000000-0005-0000-0000-00000C000000}"/>
  </cellStyles>
  <dxfs count="55">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RowColHeaders="0" showWhiteSpace="0" topLeftCell="A19" zoomScaleNormal="100" zoomScaleSheetLayoutView="100" workbookViewId="0">
      <selection activeCell="I12" sqref="I12:J12"/>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54" customWidth="1"/>
    <col min="6" max="7" width="9.140625" style="54" hidden="1" customWidth="1"/>
    <col min="8" max="16384" width="9.140625" style="54"/>
  </cols>
  <sheetData>
    <row r="1" spans="1:5" s="53" customFormat="1" ht="29.25" customHeight="1" x14ac:dyDescent="0.25">
      <c r="A1" s="312" t="s">
        <v>275</v>
      </c>
      <c r="B1" s="312" t="s">
        <v>278</v>
      </c>
      <c r="C1" s="312" t="s">
        <v>56</v>
      </c>
      <c r="D1" s="312" t="s">
        <v>277</v>
      </c>
      <c r="E1" s="313" t="s">
        <v>276</v>
      </c>
    </row>
    <row r="2" spans="1:5" ht="15" customHeight="1" x14ac:dyDescent="0.25">
      <c r="A2" s="75">
        <v>1</v>
      </c>
      <c r="B2" s="75" t="s">
        <v>1</v>
      </c>
      <c r="C2" s="75">
        <v>1</v>
      </c>
      <c r="D2" s="75" t="s">
        <v>14</v>
      </c>
      <c r="E2" s="314" t="s">
        <v>379</v>
      </c>
    </row>
    <row r="3" spans="1:5" ht="18" customHeight="1" x14ac:dyDescent="0.25">
      <c r="A3" s="75"/>
      <c r="B3" s="75"/>
      <c r="C3" s="75">
        <v>2</v>
      </c>
      <c r="D3" s="75" t="s">
        <v>15</v>
      </c>
      <c r="E3" s="314" t="s">
        <v>379</v>
      </c>
    </row>
    <row r="4" spans="1:5" ht="15" customHeight="1" x14ac:dyDescent="0.25">
      <c r="A4" s="75"/>
      <c r="B4" s="75"/>
      <c r="C4" s="75">
        <v>3</v>
      </c>
      <c r="D4" s="75" t="s">
        <v>16</v>
      </c>
      <c r="E4" s="314" t="s">
        <v>380</v>
      </c>
    </row>
    <row r="5" spans="1:5" ht="15" customHeight="1" x14ac:dyDescent="0.25">
      <c r="A5" s="75"/>
      <c r="B5" s="75"/>
      <c r="C5" s="75">
        <v>4</v>
      </c>
      <c r="D5" s="75" t="s">
        <v>17</v>
      </c>
      <c r="E5" s="314" t="s">
        <v>381</v>
      </c>
    </row>
    <row r="6" spans="1:5" ht="15" customHeight="1" x14ac:dyDescent="0.25">
      <c r="A6" s="75"/>
      <c r="B6" s="75"/>
      <c r="C6" s="75">
        <v>5</v>
      </c>
      <c r="D6" s="75" t="s">
        <v>18</v>
      </c>
      <c r="E6" s="314" t="s">
        <v>382</v>
      </c>
    </row>
    <row r="7" spans="1:5" ht="15" customHeight="1" x14ac:dyDescent="0.25">
      <c r="A7" s="75"/>
      <c r="B7" s="75"/>
      <c r="C7" s="75">
        <v>6</v>
      </c>
      <c r="D7" s="75" t="s">
        <v>19</v>
      </c>
      <c r="E7" s="314" t="s">
        <v>383</v>
      </c>
    </row>
    <row r="8" spans="1:5" ht="15" customHeight="1" x14ac:dyDescent="0.25">
      <c r="A8" s="75"/>
      <c r="B8" s="75"/>
      <c r="C8" s="75">
        <v>7</v>
      </c>
      <c r="D8" s="75" t="s">
        <v>20</v>
      </c>
      <c r="E8" s="314" t="s">
        <v>384</v>
      </c>
    </row>
    <row r="9" spans="1:5" ht="12.75" customHeight="1" x14ac:dyDescent="0.25">
      <c r="A9" s="75"/>
      <c r="B9" s="75"/>
      <c r="C9" s="75">
        <v>8</v>
      </c>
      <c r="D9" s="75" t="s">
        <v>21</v>
      </c>
      <c r="E9" s="314" t="s">
        <v>384</v>
      </c>
    </row>
    <row r="10" spans="1:5" ht="12.75" customHeight="1" x14ac:dyDescent="0.25">
      <c r="A10" s="75"/>
      <c r="B10" s="75"/>
      <c r="C10" s="75">
        <v>11</v>
      </c>
      <c r="D10" s="75" t="s">
        <v>22</v>
      </c>
      <c r="E10" s="314" t="s">
        <v>379</v>
      </c>
    </row>
    <row r="11" spans="1:5" ht="12.95" customHeight="1" x14ac:dyDescent="0.25">
      <c r="A11" s="75">
        <v>3</v>
      </c>
      <c r="B11" s="75" t="s">
        <v>2</v>
      </c>
      <c r="C11" s="75">
        <v>1</v>
      </c>
      <c r="D11" s="75" t="s">
        <v>23</v>
      </c>
      <c r="E11" s="314" t="s">
        <v>385</v>
      </c>
    </row>
    <row r="12" spans="1:5" ht="12.95" customHeight="1" x14ac:dyDescent="0.25">
      <c r="A12" s="75"/>
      <c r="B12" s="75"/>
      <c r="C12" s="75">
        <v>2</v>
      </c>
      <c r="D12" s="75" t="s">
        <v>24</v>
      </c>
      <c r="E12" s="314" t="s">
        <v>385</v>
      </c>
    </row>
    <row r="13" spans="1:5" ht="12.95" customHeight="1" x14ac:dyDescent="0.25">
      <c r="A13" s="75">
        <v>4</v>
      </c>
      <c r="B13" s="75" t="s">
        <v>3</v>
      </c>
      <c r="C13" s="75">
        <v>1</v>
      </c>
      <c r="D13" s="75" t="s">
        <v>25</v>
      </c>
      <c r="E13" s="314" t="s">
        <v>384</v>
      </c>
    </row>
    <row r="14" spans="1:5" ht="12.95" customHeight="1" x14ac:dyDescent="0.25">
      <c r="A14" s="75"/>
      <c r="B14" s="75"/>
      <c r="C14" s="75">
        <v>2</v>
      </c>
      <c r="D14" s="75" t="s">
        <v>26</v>
      </c>
      <c r="E14" s="314" t="s">
        <v>384</v>
      </c>
    </row>
    <row r="15" spans="1:5" ht="12.95" customHeight="1" x14ac:dyDescent="0.25">
      <c r="A15" s="75"/>
      <c r="B15" s="75"/>
      <c r="C15" s="75">
        <v>6</v>
      </c>
      <c r="D15" s="75" t="s">
        <v>28</v>
      </c>
      <c r="E15" s="314" t="s">
        <v>386</v>
      </c>
    </row>
    <row r="16" spans="1:5" ht="28.5" customHeight="1" x14ac:dyDescent="0.25">
      <c r="A16" s="75">
        <v>5</v>
      </c>
      <c r="B16" s="76" t="s">
        <v>4</v>
      </c>
      <c r="C16" s="75">
        <v>1</v>
      </c>
      <c r="D16" s="75" t="s">
        <v>29</v>
      </c>
      <c r="E16" s="314" t="s">
        <v>571</v>
      </c>
    </row>
    <row r="17" spans="1:8" ht="12.95" customHeight="1" x14ac:dyDescent="0.25">
      <c r="A17" s="75"/>
      <c r="B17" s="75"/>
      <c r="C17" s="75">
        <v>2</v>
      </c>
      <c r="D17" s="75" t="s">
        <v>30</v>
      </c>
      <c r="E17" s="314" t="s">
        <v>379</v>
      </c>
    </row>
    <row r="18" spans="1:8" ht="12.95" customHeight="1" x14ac:dyDescent="0.25">
      <c r="A18" s="75">
        <v>6</v>
      </c>
      <c r="B18" s="75" t="s">
        <v>5</v>
      </c>
      <c r="C18" s="75">
        <v>1</v>
      </c>
      <c r="D18" s="75" t="s">
        <v>31</v>
      </c>
      <c r="E18" s="314" t="s">
        <v>379</v>
      </c>
    </row>
    <row r="19" spans="1:8" ht="12.95" customHeight="1" x14ac:dyDescent="0.25">
      <c r="A19" s="75"/>
      <c r="B19" s="75"/>
      <c r="C19" s="75">
        <v>2</v>
      </c>
      <c r="D19" s="75" t="s">
        <v>32</v>
      </c>
      <c r="E19" s="314" t="s">
        <v>379</v>
      </c>
    </row>
    <row r="20" spans="1:8" ht="12.95" customHeight="1" x14ac:dyDescent="0.25">
      <c r="A20" s="75">
        <v>8</v>
      </c>
      <c r="B20" s="75" t="s">
        <v>6</v>
      </c>
      <c r="C20" s="75">
        <v>1</v>
      </c>
      <c r="D20" s="75" t="s">
        <v>33</v>
      </c>
      <c r="E20" s="314" t="s">
        <v>387</v>
      </c>
    </row>
    <row r="21" spans="1:8" ht="12.95" customHeight="1" x14ac:dyDescent="0.25">
      <c r="A21" s="75"/>
      <c r="B21" s="75"/>
      <c r="C21" s="75">
        <v>2</v>
      </c>
      <c r="D21" s="76" t="s">
        <v>34</v>
      </c>
      <c r="E21" s="314" t="s">
        <v>387</v>
      </c>
    </row>
    <row r="22" spans="1:8" ht="29.25" customHeight="1" x14ac:dyDescent="0.25">
      <c r="A22" s="75">
        <v>9</v>
      </c>
      <c r="B22" s="76" t="s">
        <v>7</v>
      </c>
      <c r="C22" s="75">
        <v>1</v>
      </c>
      <c r="D22" s="75" t="s">
        <v>35</v>
      </c>
      <c r="E22" s="314" t="s">
        <v>387</v>
      </c>
    </row>
    <row r="23" spans="1:8" ht="29.25" customHeight="1" x14ac:dyDescent="0.25">
      <c r="A23" s="75"/>
      <c r="B23" s="75"/>
      <c r="C23" s="75">
        <v>2</v>
      </c>
      <c r="D23" s="75" t="s">
        <v>36</v>
      </c>
      <c r="E23" s="314" t="s">
        <v>387</v>
      </c>
    </row>
    <row r="24" spans="1:8" ht="12.95" customHeight="1" x14ac:dyDescent="0.25">
      <c r="A24" s="75"/>
      <c r="B24" s="75"/>
      <c r="C24" s="75">
        <v>3</v>
      </c>
      <c r="D24" s="75" t="s">
        <v>37</v>
      </c>
      <c r="E24" s="314" t="s">
        <v>387</v>
      </c>
    </row>
    <row r="25" spans="1:8" ht="12.95" customHeight="1" x14ac:dyDescent="0.25">
      <c r="A25" s="75"/>
      <c r="B25" s="75"/>
      <c r="C25" s="75">
        <v>4</v>
      </c>
      <c r="D25" s="75" t="s">
        <v>38</v>
      </c>
      <c r="E25" s="314" t="s">
        <v>387</v>
      </c>
    </row>
    <row r="26" spans="1:8" ht="12.95" customHeight="1" x14ac:dyDescent="0.25">
      <c r="A26" s="75"/>
      <c r="B26" s="75"/>
      <c r="C26" s="75">
        <v>7</v>
      </c>
      <c r="D26" s="75" t="s">
        <v>39</v>
      </c>
      <c r="E26" s="314" t="s">
        <v>387</v>
      </c>
    </row>
    <row r="27" spans="1:8" ht="12.95" customHeight="1" x14ac:dyDescent="0.25">
      <c r="A27" s="75"/>
      <c r="B27" s="75"/>
      <c r="C27" s="75">
        <v>8</v>
      </c>
      <c r="D27" s="75" t="s">
        <v>40</v>
      </c>
      <c r="E27" s="314" t="s">
        <v>385</v>
      </c>
      <c r="H27" s="307"/>
    </row>
    <row r="28" spans="1:8" ht="12.95" customHeight="1" x14ac:dyDescent="0.25">
      <c r="A28" s="75">
        <v>10</v>
      </c>
      <c r="B28" s="75" t="s">
        <v>8</v>
      </c>
      <c r="C28" s="75">
        <v>2</v>
      </c>
      <c r="D28" s="75" t="s">
        <v>41</v>
      </c>
      <c r="E28" s="314" t="s">
        <v>387</v>
      </c>
    </row>
    <row r="29" spans="1:8" ht="12.95" customHeight="1" x14ac:dyDescent="0.25">
      <c r="A29" s="75"/>
      <c r="B29" s="75"/>
      <c r="C29" s="75">
        <v>5</v>
      </c>
      <c r="D29" s="75" t="s">
        <v>42</v>
      </c>
      <c r="E29" s="314" t="s">
        <v>387</v>
      </c>
    </row>
    <row r="30" spans="1:8" ht="12.95" customHeight="1" x14ac:dyDescent="0.25">
      <c r="A30" s="75">
        <v>12</v>
      </c>
      <c r="B30" s="75" t="s">
        <v>9</v>
      </c>
      <c r="C30" s="75">
        <v>1</v>
      </c>
      <c r="D30" s="75" t="s">
        <v>43</v>
      </c>
      <c r="E30" s="314" t="s">
        <v>572</v>
      </c>
    </row>
    <row r="31" spans="1:8" ht="12.95" customHeight="1" x14ac:dyDescent="0.25">
      <c r="A31" s="75"/>
      <c r="B31" s="75"/>
      <c r="C31" s="75">
        <v>2</v>
      </c>
      <c r="D31" s="75" t="s">
        <v>44</v>
      </c>
      <c r="E31" s="314" t="s">
        <v>572</v>
      </c>
    </row>
    <row r="32" spans="1:8" ht="12.95" customHeight="1" x14ac:dyDescent="0.25">
      <c r="A32" s="75"/>
      <c r="B32" s="75"/>
      <c r="C32" s="75">
        <v>3</v>
      </c>
      <c r="D32" s="75" t="s">
        <v>45</v>
      </c>
      <c r="E32" s="314" t="s">
        <v>572</v>
      </c>
    </row>
    <row r="33" spans="1:5" ht="12.95" customHeight="1" x14ac:dyDescent="0.25">
      <c r="A33" s="75"/>
      <c r="B33" s="75"/>
      <c r="C33" s="75">
        <v>4</v>
      </c>
      <c r="D33" s="75" t="s">
        <v>46</v>
      </c>
      <c r="E33" s="314" t="s">
        <v>572</v>
      </c>
    </row>
    <row r="34" spans="1:5" ht="12.95" customHeight="1" x14ac:dyDescent="0.25">
      <c r="A34" s="75"/>
      <c r="B34" s="75"/>
      <c r="C34" s="75">
        <v>6</v>
      </c>
      <c r="D34" s="75" t="s">
        <v>47</v>
      </c>
      <c r="E34" s="314" t="s">
        <v>379</v>
      </c>
    </row>
    <row r="35" spans="1:5" ht="12.95" customHeight="1" x14ac:dyDescent="0.25">
      <c r="A35" s="75"/>
      <c r="B35" s="75"/>
      <c r="C35" s="75">
        <v>7</v>
      </c>
      <c r="D35" s="76" t="s">
        <v>48</v>
      </c>
      <c r="E35" s="314" t="s">
        <v>572</v>
      </c>
    </row>
    <row r="36" spans="1:5" ht="12.95" customHeight="1" x14ac:dyDescent="0.25">
      <c r="A36" s="75"/>
      <c r="B36" s="75"/>
      <c r="C36" s="75">
        <v>8</v>
      </c>
      <c r="D36" s="75" t="s">
        <v>49</v>
      </c>
      <c r="E36" s="314" t="s">
        <v>379</v>
      </c>
    </row>
    <row r="37" spans="1:5" ht="12.95" customHeight="1" x14ac:dyDescent="0.25">
      <c r="A37" s="75"/>
      <c r="B37" s="75"/>
      <c r="C37" s="75">
        <v>9</v>
      </c>
      <c r="D37" s="75" t="s">
        <v>50</v>
      </c>
      <c r="E37" s="314" t="s">
        <v>384</v>
      </c>
    </row>
    <row r="38" spans="1:5" ht="12.95" customHeight="1" x14ac:dyDescent="0.25">
      <c r="A38" s="75">
        <v>13</v>
      </c>
      <c r="B38" s="75" t="s">
        <v>341</v>
      </c>
      <c r="C38" s="75">
        <v>7</v>
      </c>
      <c r="D38" s="75" t="s">
        <v>342</v>
      </c>
      <c r="E38" s="314" t="s">
        <v>384</v>
      </c>
    </row>
    <row r="39" spans="1:5" ht="12.95" customHeight="1" x14ac:dyDescent="0.25">
      <c r="A39" s="75">
        <v>14</v>
      </c>
      <c r="B39" s="75" t="s">
        <v>10</v>
      </c>
      <c r="C39" s="75">
        <v>2</v>
      </c>
      <c r="D39" s="75" t="s">
        <v>51</v>
      </c>
      <c r="E39" s="314" t="s">
        <v>385</v>
      </c>
    </row>
    <row r="40" spans="1:5" ht="12.95" customHeight="1" x14ac:dyDescent="0.25">
      <c r="A40" s="75"/>
      <c r="B40" s="75"/>
      <c r="C40" s="75">
        <v>4</v>
      </c>
      <c r="D40" s="75" t="s">
        <v>52</v>
      </c>
      <c r="E40" s="314" t="s">
        <v>385</v>
      </c>
    </row>
    <row r="41" spans="1:5" ht="27.75" customHeight="1" x14ac:dyDescent="0.25">
      <c r="A41" s="75">
        <v>15</v>
      </c>
      <c r="B41" s="76" t="s">
        <v>11</v>
      </c>
      <c r="C41" s="75">
        <v>1</v>
      </c>
      <c r="D41" s="75" t="s">
        <v>53</v>
      </c>
      <c r="E41" s="314" t="s">
        <v>379</v>
      </c>
    </row>
    <row r="42" spans="1:5" ht="12.95" customHeight="1" x14ac:dyDescent="0.25">
      <c r="A42" s="75"/>
      <c r="B42" s="75"/>
      <c r="C42" s="75">
        <v>3</v>
      </c>
      <c r="D42" s="75" t="s">
        <v>343</v>
      </c>
      <c r="E42" s="314" t="s">
        <v>379</v>
      </c>
    </row>
    <row r="43" spans="1:5" ht="12.95" customHeight="1" x14ac:dyDescent="0.25">
      <c r="A43" s="75">
        <v>16</v>
      </c>
      <c r="B43" s="75" t="s">
        <v>12</v>
      </c>
      <c r="C43" s="75">
        <v>1</v>
      </c>
      <c r="D43" s="75" t="s">
        <v>54</v>
      </c>
      <c r="E43" s="314" t="s">
        <v>385</v>
      </c>
    </row>
    <row r="44" spans="1:5" ht="12.95" customHeight="1" x14ac:dyDescent="0.25">
      <c r="A44" s="75">
        <v>19</v>
      </c>
      <c r="B44" s="75" t="s">
        <v>13</v>
      </c>
      <c r="C44" s="75">
        <v>1</v>
      </c>
      <c r="D44" s="76" t="s">
        <v>55</v>
      </c>
      <c r="E44" s="314" t="s">
        <v>379</v>
      </c>
    </row>
    <row r="45" spans="1:5" ht="12.95" customHeight="1" x14ac:dyDescent="0.25">
      <c r="A45" s="75">
        <v>20</v>
      </c>
      <c r="B45" s="75" t="s">
        <v>344</v>
      </c>
      <c r="C45" s="315">
        <v>1</v>
      </c>
      <c r="D45" s="75" t="s">
        <v>348</v>
      </c>
      <c r="E45" s="314" t="s">
        <v>380</v>
      </c>
    </row>
    <row r="46" spans="1:5" ht="12.95" customHeight="1" x14ac:dyDescent="0.25">
      <c r="A46" s="75"/>
      <c r="B46" s="75"/>
      <c r="C46" s="315">
        <v>2</v>
      </c>
      <c r="D46" s="75" t="s">
        <v>349</v>
      </c>
      <c r="E46" s="314" t="s">
        <v>380</v>
      </c>
    </row>
    <row r="47" spans="1:5" ht="12.95" customHeight="1" x14ac:dyDescent="0.25">
      <c r="A47" s="75"/>
      <c r="B47" s="75"/>
      <c r="C47" s="315">
        <v>3</v>
      </c>
      <c r="D47" s="75" t="s">
        <v>350</v>
      </c>
      <c r="E47" s="314" t="s">
        <v>380</v>
      </c>
    </row>
    <row r="48" spans="1:5" ht="12.95" customHeight="1" x14ac:dyDescent="0.25">
      <c r="A48" s="75">
        <v>50</v>
      </c>
      <c r="B48" s="75" t="s">
        <v>345</v>
      </c>
      <c r="C48" s="75">
        <v>1</v>
      </c>
      <c r="D48" s="75" t="s">
        <v>346</v>
      </c>
      <c r="E48" s="314" t="s">
        <v>380</v>
      </c>
    </row>
    <row r="49" spans="1:5" ht="12.95" customHeight="1" x14ac:dyDescent="0.25">
      <c r="A49" s="75"/>
      <c r="B49" s="75"/>
      <c r="C49" s="75">
        <v>2</v>
      </c>
      <c r="D49" s="75" t="s">
        <v>347</v>
      </c>
      <c r="E49" s="314" t="s">
        <v>380</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7" type="noConversion"/>
  <pageMargins left="0.39370078740157483" right="0.39370078740157483" top="0.6692913385826772" bottom="0.19685039370078741" header="0.19685039370078741" footer="0.19685039370078741"/>
  <pageSetup paperSize="9" scale="56" orientation="portrait" r:id="rId4"/>
  <headerFooter alignWithMargins="0">
    <oddHeader>&amp;C
COMUNE DI CAVALLERMAGGIORE</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showWhiteSpace="0" topLeftCell="A40" zoomScaleNormal="100" workbookViewId="0">
      <selection activeCell="K30" sqref="K30"/>
    </sheetView>
  </sheetViews>
  <sheetFormatPr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3.85546875" style="4" customWidth="1"/>
    <col min="13" max="13" width="9.140625" style="4"/>
    <col min="14" max="14" width="19" style="4" bestFit="1" customWidth="1"/>
    <col min="15" max="16384" width="9.140625" style="4"/>
  </cols>
  <sheetData>
    <row r="1" spans="1:15" ht="21.75" customHeight="1" x14ac:dyDescent="0.2">
      <c r="A1" s="585"/>
      <c r="B1" s="586"/>
      <c r="C1" s="586"/>
      <c r="D1" s="586"/>
      <c r="E1" s="586"/>
      <c r="F1" s="586"/>
      <c r="G1" s="586"/>
      <c r="H1" s="586"/>
      <c r="I1" s="586"/>
      <c r="J1" s="586"/>
      <c r="K1" s="50" t="s">
        <v>112</v>
      </c>
      <c r="L1" s="51">
        <v>2021</v>
      </c>
    </row>
    <row r="2" spans="1:15" ht="24.75" customHeight="1" thickBot="1" x14ac:dyDescent="0.25">
      <c r="A2" s="587" t="s">
        <v>243</v>
      </c>
      <c r="B2" s="588"/>
      <c r="C2" s="588"/>
      <c r="D2" s="588"/>
      <c r="E2" s="588"/>
      <c r="F2" s="588"/>
      <c r="G2" s="588"/>
      <c r="H2" s="588"/>
      <c r="I2" s="588"/>
      <c r="J2" s="588"/>
      <c r="K2" s="588"/>
      <c r="L2" s="589"/>
    </row>
    <row r="3" spans="1:15" ht="13.5" customHeight="1" x14ac:dyDescent="0.2">
      <c r="A3" s="552" t="s">
        <v>244</v>
      </c>
      <c r="B3" s="553"/>
      <c r="C3" s="553"/>
      <c r="D3" s="553"/>
      <c r="E3" s="553"/>
      <c r="F3" s="553"/>
      <c r="G3" s="553"/>
      <c r="H3" s="553"/>
      <c r="I3" s="553"/>
      <c r="J3" s="553"/>
      <c r="K3" s="553"/>
      <c r="L3" s="554"/>
    </row>
    <row r="4" spans="1:15" ht="15" customHeight="1" x14ac:dyDescent="0.2">
      <c r="A4" s="555" t="s">
        <v>115</v>
      </c>
      <c r="B4" s="556"/>
      <c r="C4" s="556"/>
      <c r="D4" s="556"/>
      <c r="E4" s="525">
        <f>$L$1 - 3</f>
        <v>2018</v>
      </c>
      <c r="F4" s="525"/>
      <c r="G4" s="525">
        <f>$L$1-2</f>
        <v>2019</v>
      </c>
      <c r="H4" s="525"/>
      <c r="I4" s="525">
        <f>$L$1-1</f>
        <v>2020</v>
      </c>
      <c r="J4" s="525"/>
      <c r="K4" s="557">
        <f>$L$1</f>
        <v>2021</v>
      </c>
      <c r="L4" s="558"/>
      <c r="N4" s="5"/>
    </row>
    <row r="5" spans="1:15" ht="12.75" customHeight="1" x14ac:dyDescent="0.2">
      <c r="A5" s="542" t="s">
        <v>245</v>
      </c>
      <c r="B5" s="543"/>
      <c r="C5" s="543"/>
      <c r="D5" s="543"/>
      <c r="E5" s="320">
        <v>0.5</v>
      </c>
      <c r="F5" s="321"/>
      <c r="G5" s="320">
        <v>0.5</v>
      </c>
      <c r="H5" s="321"/>
      <c r="I5" s="575">
        <v>0.5</v>
      </c>
      <c r="J5" s="576"/>
      <c r="K5" s="575">
        <v>0.5</v>
      </c>
      <c r="L5" s="576"/>
    </row>
    <row r="6" spans="1:15" ht="12.75" customHeight="1" x14ac:dyDescent="0.2">
      <c r="A6" s="571" t="s">
        <v>246</v>
      </c>
      <c r="B6" s="572"/>
      <c r="C6" s="572"/>
      <c r="D6" s="572"/>
      <c r="E6" s="320">
        <v>7</v>
      </c>
      <c r="F6" s="321"/>
      <c r="G6" s="320">
        <v>7</v>
      </c>
      <c r="H6" s="321"/>
      <c r="I6" s="575">
        <v>6</v>
      </c>
      <c r="J6" s="576"/>
      <c r="K6" s="575">
        <v>6</v>
      </c>
      <c r="L6" s="576"/>
      <c r="N6" s="5"/>
    </row>
    <row r="7" spans="1:15" x14ac:dyDescent="0.2">
      <c r="A7" s="571" t="s">
        <v>247</v>
      </c>
      <c r="B7" s="572"/>
      <c r="C7" s="572"/>
      <c r="D7" s="572"/>
      <c r="E7" s="320">
        <v>15</v>
      </c>
      <c r="F7" s="321"/>
      <c r="G7" s="320">
        <v>15</v>
      </c>
      <c r="H7" s="321"/>
      <c r="I7" s="575">
        <v>15</v>
      </c>
      <c r="J7" s="576"/>
      <c r="K7" s="575">
        <v>15</v>
      </c>
      <c r="L7" s="576"/>
    </row>
    <row r="8" spans="1:15" x14ac:dyDescent="0.2">
      <c r="A8" s="583" t="s">
        <v>248</v>
      </c>
      <c r="B8" s="584"/>
      <c r="C8" s="584"/>
      <c r="D8" s="584"/>
      <c r="E8" s="590">
        <f>SUM(E5:F7)</f>
        <v>22.5</v>
      </c>
      <c r="F8" s="590"/>
      <c r="G8" s="590">
        <f>SUM(G5:H7)</f>
        <v>22.5</v>
      </c>
      <c r="H8" s="590"/>
      <c r="I8" s="590">
        <f>SUM(I5:J7)</f>
        <v>21.5</v>
      </c>
      <c r="J8" s="590"/>
      <c r="K8" s="590">
        <f>SUM(K5:L7)</f>
        <v>21.5</v>
      </c>
      <c r="L8" s="590"/>
    </row>
    <row r="9" spans="1:15" ht="22.5" customHeight="1" x14ac:dyDescent="0.2">
      <c r="A9" s="580"/>
      <c r="B9" s="581"/>
      <c r="C9" s="581"/>
      <c r="D9" s="581"/>
      <c r="E9" s="581"/>
      <c r="F9" s="581"/>
      <c r="G9" s="581"/>
      <c r="H9" s="581"/>
      <c r="I9" s="581"/>
      <c r="J9" s="581"/>
      <c r="K9" s="581"/>
      <c r="L9" s="582"/>
    </row>
    <row r="10" spans="1:15" x14ac:dyDescent="0.2">
      <c r="A10" s="577" t="s">
        <v>249</v>
      </c>
      <c r="B10" s="578"/>
      <c r="C10" s="578"/>
      <c r="D10" s="578"/>
      <c r="E10" s="578"/>
      <c r="F10" s="578"/>
      <c r="G10" s="578"/>
      <c r="H10" s="578"/>
      <c r="I10" s="578"/>
      <c r="J10" s="578"/>
      <c r="K10" s="578"/>
      <c r="L10" s="579"/>
    </row>
    <row r="11" spans="1:15" x14ac:dyDescent="0.2">
      <c r="A11" s="555" t="s">
        <v>115</v>
      </c>
      <c r="B11" s="556"/>
      <c r="C11" s="556"/>
      <c r="D11" s="556"/>
      <c r="E11" s="525">
        <f>$L$1 - 3</f>
        <v>2018</v>
      </c>
      <c r="F11" s="525"/>
      <c r="G11" s="525">
        <f>$L$1-2</f>
        <v>2019</v>
      </c>
      <c r="H11" s="525"/>
      <c r="I11" s="525">
        <f>$L$1-1</f>
        <v>2020</v>
      </c>
      <c r="J11" s="525"/>
      <c r="K11" s="557">
        <f>$L$1</f>
        <v>2021</v>
      </c>
      <c r="L11" s="558"/>
    </row>
    <row r="12" spans="1:15" x14ac:dyDescent="0.2">
      <c r="A12" s="542" t="s">
        <v>245</v>
      </c>
      <c r="B12" s="543"/>
      <c r="C12" s="543"/>
      <c r="D12" s="543"/>
      <c r="E12" s="322">
        <v>58</v>
      </c>
      <c r="F12" s="322"/>
      <c r="G12" s="322">
        <v>59</v>
      </c>
      <c r="H12" s="322"/>
      <c r="I12" s="573">
        <v>60</v>
      </c>
      <c r="J12" s="574"/>
      <c r="K12" s="573">
        <v>61</v>
      </c>
      <c r="L12" s="574"/>
    </row>
    <row r="13" spans="1:15" x14ac:dyDescent="0.2">
      <c r="A13" s="571" t="s">
        <v>246</v>
      </c>
      <c r="B13" s="572"/>
      <c r="C13" s="572"/>
      <c r="D13" s="572"/>
      <c r="E13" s="322">
        <v>53</v>
      </c>
      <c r="F13" s="322"/>
      <c r="G13" s="322">
        <v>54</v>
      </c>
      <c r="H13" s="322"/>
      <c r="I13" s="573">
        <v>55</v>
      </c>
      <c r="J13" s="574"/>
      <c r="K13" s="573">
        <v>56</v>
      </c>
      <c r="L13" s="574"/>
    </row>
    <row r="14" spans="1:15" x14ac:dyDescent="0.2">
      <c r="A14" s="571" t="s">
        <v>247</v>
      </c>
      <c r="B14" s="572"/>
      <c r="C14" s="572"/>
      <c r="D14" s="572"/>
      <c r="E14" s="323">
        <v>47</v>
      </c>
      <c r="F14" s="324"/>
      <c r="G14" s="323">
        <v>48</v>
      </c>
      <c r="H14" s="324"/>
      <c r="I14" s="573">
        <v>49</v>
      </c>
      <c r="J14" s="574"/>
      <c r="K14" s="573">
        <v>50</v>
      </c>
      <c r="L14" s="574"/>
    </row>
    <row r="15" spans="1:15" x14ac:dyDescent="0.2">
      <c r="A15" s="583" t="s">
        <v>250</v>
      </c>
      <c r="B15" s="584"/>
      <c r="C15" s="584"/>
      <c r="D15" s="584"/>
      <c r="E15" s="569">
        <f>SUM(E12:F14)/3</f>
        <v>52.666666666666664</v>
      </c>
      <c r="F15" s="569"/>
      <c r="G15" s="569">
        <f>SUM(G12:H14)/3</f>
        <v>53.666666666666664</v>
      </c>
      <c r="H15" s="569"/>
      <c r="I15" s="569">
        <f>SUM(I12:J14)/3</f>
        <v>54.666666666666664</v>
      </c>
      <c r="J15" s="569"/>
      <c r="K15" s="569">
        <f>SUM(K12:L14)/3</f>
        <v>55.666666666666664</v>
      </c>
      <c r="L15" s="570"/>
      <c r="O15" s="44"/>
    </row>
    <row r="16" spans="1:15" ht="32.25" customHeight="1" x14ac:dyDescent="0.2">
      <c r="A16" s="580"/>
      <c r="B16" s="581"/>
      <c r="C16" s="581"/>
      <c r="D16" s="581"/>
      <c r="E16" s="581"/>
      <c r="F16" s="581"/>
      <c r="G16" s="581"/>
      <c r="H16" s="581"/>
      <c r="I16" s="581"/>
      <c r="J16" s="581"/>
      <c r="K16" s="581"/>
      <c r="L16" s="582"/>
    </row>
    <row r="17" spans="1:13" x14ac:dyDescent="0.2">
      <c r="A17" s="577" t="s">
        <v>251</v>
      </c>
      <c r="B17" s="578"/>
      <c r="C17" s="578"/>
      <c r="D17" s="578"/>
      <c r="E17" s="578"/>
      <c r="F17" s="578"/>
      <c r="G17" s="578"/>
      <c r="H17" s="578"/>
      <c r="I17" s="578"/>
      <c r="J17" s="578"/>
      <c r="K17" s="578"/>
      <c r="L17" s="579"/>
    </row>
    <row r="18" spans="1:13" x14ac:dyDescent="0.2">
      <c r="A18" s="555" t="s">
        <v>115</v>
      </c>
      <c r="B18" s="556"/>
      <c r="C18" s="556"/>
      <c r="D18" s="556"/>
      <c r="E18" s="525">
        <f>$L$1 - 3</f>
        <v>2018</v>
      </c>
      <c r="F18" s="525"/>
      <c r="G18" s="525">
        <f>$L$1-2</f>
        <v>2019</v>
      </c>
      <c r="H18" s="525"/>
      <c r="I18" s="525">
        <f>$L$1-1</f>
        <v>2020</v>
      </c>
      <c r="J18" s="525"/>
      <c r="K18" s="557">
        <f>$L$1</f>
        <v>2021</v>
      </c>
      <c r="L18" s="558"/>
    </row>
    <row r="19" spans="1:13" x14ac:dyDescent="0.2">
      <c r="A19" s="542" t="s">
        <v>252</v>
      </c>
      <c r="B19" s="543"/>
      <c r="C19" s="543"/>
      <c r="D19" s="543"/>
      <c r="E19" s="325">
        <v>0.16</v>
      </c>
      <c r="F19" s="326"/>
      <c r="G19" s="567">
        <v>0.1575</v>
      </c>
      <c r="H19" s="568"/>
      <c r="I19" s="567">
        <v>0.30959999999999999</v>
      </c>
      <c r="J19" s="568"/>
      <c r="K19" s="559">
        <v>0.41899999999999998</v>
      </c>
      <c r="L19" s="560"/>
      <c r="M19" s="132"/>
    </row>
    <row r="20" spans="1:13" ht="13.5" thickBot="1" x14ac:dyDescent="0.25">
      <c r="A20" s="561" t="s">
        <v>253</v>
      </c>
      <c r="B20" s="562"/>
      <c r="C20" s="562"/>
      <c r="D20" s="562"/>
      <c r="E20" s="327">
        <v>8.1900000000000001E-2</v>
      </c>
      <c r="F20" s="328"/>
      <c r="G20" s="563">
        <v>8.43E-2</v>
      </c>
      <c r="H20" s="564"/>
      <c r="I20" s="563">
        <v>0.12859999999999999</v>
      </c>
      <c r="J20" s="564"/>
      <c r="K20" s="565">
        <v>0.16289999999999999</v>
      </c>
      <c r="L20" s="566"/>
      <c r="M20" s="132"/>
    </row>
    <row r="21" spans="1:13" x14ac:dyDescent="0.2">
      <c r="A21" s="48"/>
      <c r="L21" s="49"/>
    </row>
    <row r="22" spans="1:13" x14ac:dyDescent="0.2">
      <c r="A22" s="550"/>
      <c r="B22" s="483"/>
      <c r="C22" s="483"/>
      <c r="D22" s="483"/>
      <c r="E22" s="483"/>
      <c r="F22" s="483"/>
      <c r="G22" s="483"/>
      <c r="H22" s="483"/>
      <c r="I22" s="483"/>
      <c r="J22" s="483"/>
      <c r="K22" s="483"/>
      <c r="L22" s="551"/>
    </row>
    <row r="23" spans="1:13" x14ac:dyDescent="0.2">
      <c r="A23" s="48"/>
      <c r="L23" s="49"/>
    </row>
    <row r="24" spans="1:13" ht="13.5" thickBot="1" x14ac:dyDescent="0.25">
      <c r="A24" s="48"/>
      <c r="L24" s="49"/>
    </row>
    <row r="25" spans="1:13" x14ac:dyDescent="0.2">
      <c r="A25" s="552" t="s">
        <v>254</v>
      </c>
      <c r="B25" s="553"/>
      <c r="C25" s="553"/>
      <c r="D25" s="553"/>
      <c r="E25" s="553"/>
      <c r="F25" s="553"/>
      <c r="G25" s="553"/>
      <c r="H25" s="553"/>
      <c r="I25" s="553"/>
      <c r="J25" s="553"/>
      <c r="K25" s="553"/>
      <c r="L25" s="554"/>
    </row>
    <row r="26" spans="1:13" x14ac:dyDescent="0.2">
      <c r="A26" s="555" t="s">
        <v>115</v>
      </c>
      <c r="B26" s="556"/>
      <c r="C26" s="556"/>
      <c r="D26" s="556"/>
      <c r="E26" s="525">
        <f>$L$1 - 3</f>
        <v>2018</v>
      </c>
      <c r="F26" s="525"/>
      <c r="G26" s="525">
        <f>$L$1-2</f>
        <v>2019</v>
      </c>
      <c r="H26" s="525"/>
      <c r="I26" s="525">
        <f>$L$1-1</f>
        <v>2020</v>
      </c>
      <c r="J26" s="525"/>
      <c r="K26" s="557">
        <f>$L$1</f>
        <v>2021</v>
      </c>
      <c r="L26" s="558"/>
    </row>
    <row r="27" spans="1:13" ht="12.75" customHeight="1" x14ac:dyDescent="0.2">
      <c r="A27" s="542" t="s">
        <v>255</v>
      </c>
      <c r="B27" s="543"/>
      <c r="C27" s="543"/>
      <c r="D27" s="543"/>
      <c r="E27" s="544">
        <v>778097.95</v>
      </c>
      <c r="F27" s="545"/>
      <c r="G27" s="546">
        <v>784096</v>
      </c>
      <c r="H27" s="547"/>
      <c r="I27" s="546">
        <v>791164</v>
      </c>
      <c r="J27" s="547"/>
      <c r="K27" s="540">
        <v>791164</v>
      </c>
      <c r="L27" s="541"/>
    </row>
    <row r="28" spans="1:13" ht="12.75" customHeight="1" x14ac:dyDescent="0.2">
      <c r="A28" s="542" t="s">
        <v>256</v>
      </c>
      <c r="B28" s="543"/>
      <c r="C28" s="543"/>
      <c r="D28" s="543"/>
      <c r="E28" s="544">
        <v>2700</v>
      </c>
      <c r="F28" s="545"/>
      <c r="G28" s="546">
        <v>2500</v>
      </c>
      <c r="H28" s="547"/>
      <c r="I28" s="546">
        <v>2000</v>
      </c>
      <c r="J28" s="547"/>
      <c r="K28" s="540">
        <v>3100</v>
      </c>
      <c r="L28" s="541"/>
    </row>
    <row r="29" spans="1:13" ht="12.75" customHeight="1" thickBot="1" x14ac:dyDescent="0.25">
      <c r="A29" s="534" t="s">
        <v>257</v>
      </c>
      <c r="B29" s="535"/>
      <c r="C29" s="535"/>
      <c r="D29" s="535"/>
      <c r="E29" s="536">
        <v>2694</v>
      </c>
      <c r="F29" s="537"/>
      <c r="G29" s="538">
        <v>2425.6999999999998</v>
      </c>
      <c r="H29" s="539"/>
      <c r="I29" s="538">
        <v>1946.2</v>
      </c>
      <c r="J29" s="539"/>
      <c r="K29" s="548">
        <v>2191</v>
      </c>
      <c r="L29" s="549"/>
    </row>
    <row r="30" spans="1:13" x14ac:dyDescent="0.2">
      <c r="A30" s="48"/>
      <c r="L30" s="49"/>
    </row>
    <row r="31" spans="1:13" ht="13.5" thickBot="1" x14ac:dyDescent="0.25">
      <c r="A31" s="48"/>
      <c r="L31" s="49"/>
    </row>
    <row r="32" spans="1:13" x14ac:dyDescent="0.2">
      <c r="A32" s="526" t="s">
        <v>258</v>
      </c>
      <c r="B32" s="527"/>
      <c r="C32" s="527"/>
      <c r="D32" s="527"/>
      <c r="E32" s="527"/>
      <c r="F32" s="527"/>
      <c r="G32" s="527"/>
      <c r="H32" s="527"/>
      <c r="I32" s="527"/>
      <c r="J32" s="527"/>
      <c r="K32" s="527"/>
      <c r="L32" s="528"/>
    </row>
    <row r="33" spans="1:13" x14ac:dyDescent="0.2">
      <c r="A33" s="522" t="s">
        <v>115</v>
      </c>
      <c r="B33" s="523"/>
      <c r="C33" s="523"/>
      <c r="D33" s="524"/>
      <c r="E33" s="525">
        <f>$L$1-3</f>
        <v>2018</v>
      </c>
      <c r="F33" s="525"/>
      <c r="G33" s="525">
        <f>$L$1-2</f>
        <v>2019</v>
      </c>
      <c r="H33" s="525"/>
      <c r="I33" s="525">
        <f>$L$1-1</f>
        <v>2020</v>
      </c>
      <c r="J33" s="525"/>
      <c r="K33" s="525">
        <f>$L$1</f>
        <v>2021</v>
      </c>
      <c r="L33" s="529"/>
    </row>
    <row r="34" spans="1:13" ht="12.75" customHeight="1" x14ac:dyDescent="0.2">
      <c r="A34" s="504" t="s">
        <v>259</v>
      </c>
      <c r="B34" s="505"/>
      <c r="C34" s="505"/>
      <c r="D34" s="506"/>
      <c r="E34" s="487">
        <f>E27/'Economico Patrimoniale'!E21</f>
        <v>0.24078663980127243</v>
      </c>
      <c r="F34" s="487"/>
      <c r="G34" s="487">
        <f>G27/'Economico Patrimoniale'!G21</f>
        <v>0.23100471886037263</v>
      </c>
      <c r="H34" s="487"/>
      <c r="I34" s="487">
        <f>I27/'Economico Patrimoniale'!I21</f>
        <v>0.22340201725614012</v>
      </c>
      <c r="J34" s="487"/>
      <c r="K34" s="508">
        <f>K27/'Economico Patrimoniale'!K21</f>
        <v>0.22914224546112477</v>
      </c>
      <c r="L34" s="490"/>
    </row>
    <row r="35" spans="1:13" ht="12.75" customHeight="1" x14ac:dyDescent="0.2">
      <c r="A35" s="493" t="s">
        <v>220</v>
      </c>
      <c r="B35" s="494"/>
      <c r="C35" s="494"/>
      <c r="D35" s="495"/>
      <c r="E35" s="487"/>
      <c r="F35" s="487"/>
      <c r="G35" s="487"/>
      <c r="H35" s="487"/>
      <c r="I35" s="487"/>
      <c r="J35" s="487"/>
      <c r="K35" s="508"/>
      <c r="L35" s="490"/>
    </row>
    <row r="36" spans="1:13" ht="12.75" customHeight="1" x14ac:dyDescent="0.2">
      <c r="A36" s="501" t="s">
        <v>260</v>
      </c>
      <c r="B36" s="502"/>
      <c r="C36" s="502"/>
      <c r="D36" s="503"/>
      <c r="E36" s="487"/>
      <c r="F36" s="487"/>
      <c r="G36" s="487"/>
      <c r="H36" s="487"/>
      <c r="I36" s="487"/>
      <c r="J36" s="487"/>
      <c r="K36" s="508"/>
      <c r="L36" s="490"/>
    </row>
    <row r="37" spans="1:13" ht="12.75" customHeight="1" x14ac:dyDescent="0.2">
      <c r="A37" s="504" t="s">
        <v>261</v>
      </c>
      <c r="B37" s="505"/>
      <c r="C37" s="505"/>
      <c r="D37" s="506"/>
      <c r="E37" s="530">
        <f>E27/E8</f>
        <v>34582.131111111106</v>
      </c>
      <c r="F37" s="531"/>
      <c r="G37" s="530">
        <f>G27/G8</f>
        <v>34848.711111111108</v>
      </c>
      <c r="H37" s="531"/>
      <c r="I37" s="530">
        <f>I27/I8</f>
        <v>36798.325581395351</v>
      </c>
      <c r="J37" s="531"/>
      <c r="K37" s="514">
        <f>K27/K8</f>
        <v>36798.325581395351</v>
      </c>
      <c r="L37" s="515"/>
    </row>
    <row r="38" spans="1:13" ht="12.75" customHeight="1" x14ac:dyDescent="0.2">
      <c r="A38" s="493" t="s">
        <v>220</v>
      </c>
      <c r="B38" s="494"/>
      <c r="C38" s="494"/>
      <c r="D38" s="495"/>
      <c r="E38" s="532"/>
      <c r="F38" s="533"/>
      <c r="G38" s="532"/>
      <c r="H38" s="533"/>
      <c r="I38" s="532"/>
      <c r="J38" s="533"/>
      <c r="K38" s="516"/>
      <c r="L38" s="517"/>
    </row>
    <row r="39" spans="1:13" ht="12.75" customHeight="1" x14ac:dyDescent="0.2">
      <c r="A39" s="501" t="s">
        <v>262</v>
      </c>
      <c r="B39" s="502"/>
      <c r="C39" s="502"/>
      <c r="D39" s="503"/>
      <c r="E39" s="532"/>
      <c r="F39" s="533"/>
      <c r="G39" s="532"/>
      <c r="H39" s="533"/>
      <c r="I39" s="532"/>
      <c r="J39" s="533"/>
      <c r="K39" s="516"/>
      <c r="L39" s="517"/>
    </row>
    <row r="40" spans="1:13" ht="12.75" customHeight="1" x14ac:dyDescent="0.2">
      <c r="A40" s="484" t="s">
        <v>263</v>
      </c>
      <c r="B40" s="485"/>
      <c r="C40" s="485"/>
      <c r="D40" s="486"/>
      <c r="E40" s="510">
        <f>E27/Caratteristiche!G5</f>
        <v>143.24336340206185</v>
      </c>
      <c r="F40" s="511"/>
      <c r="G40" s="510">
        <f>G27/Caratteristiche!I5</f>
        <v>144.48056016215222</v>
      </c>
      <c r="H40" s="511"/>
      <c r="I40" s="510">
        <f>I27/Caratteristiche!K5</f>
        <v>145.99815464107769</v>
      </c>
      <c r="J40" s="511"/>
      <c r="K40" s="514">
        <f>K27/Caratteristiche!M5</f>
        <v>147.13855309652223</v>
      </c>
      <c r="L40" s="515"/>
    </row>
    <row r="41" spans="1:13" ht="12.75" customHeight="1" x14ac:dyDescent="0.2">
      <c r="A41" s="493" t="s">
        <v>220</v>
      </c>
      <c r="B41" s="494"/>
      <c r="C41" s="494"/>
      <c r="D41" s="495"/>
      <c r="E41" s="512"/>
      <c r="F41" s="507"/>
      <c r="G41" s="512"/>
      <c r="H41" s="507"/>
      <c r="I41" s="512"/>
      <c r="J41" s="507"/>
      <c r="K41" s="516"/>
      <c r="L41" s="517"/>
    </row>
    <row r="42" spans="1:13" ht="13.5" customHeight="1" x14ac:dyDescent="0.2">
      <c r="A42" s="501" t="s">
        <v>114</v>
      </c>
      <c r="B42" s="502"/>
      <c r="C42" s="502"/>
      <c r="D42" s="503"/>
      <c r="E42" s="512"/>
      <c r="F42" s="507"/>
      <c r="G42" s="512"/>
      <c r="H42" s="507"/>
      <c r="I42" s="512"/>
      <c r="J42" s="507"/>
      <c r="K42" s="516"/>
      <c r="L42" s="517"/>
    </row>
    <row r="43" spans="1:13" ht="12.75" customHeight="1" x14ac:dyDescent="0.2">
      <c r="A43" s="484" t="s">
        <v>264</v>
      </c>
      <c r="B43" s="485"/>
      <c r="C43" s="485"/>
      <c r="D43" s="486"/>
      <c r="E43" s="513">
        <f>Caratteristiche!G5/Organizzazione!E8</f>
        <v>241.42222222222222</v>
      </c>
      <c r="F43" s="513"/>
      <c r="G43" s="513">
        <f>Caratteristiche!I5/Organizzazione!G8</f>
        <v>241.2</v>
      </c>
      <c r="H43" s="513"/>
      <c r="I43" s="513">
        <f>Caratteristiche!K5/Organizzazione!I8</f>
        <v>252.04651162790697</v>
      </c>
      <c r="J43" s="513"/>
      <c r="K43" s="518">
        <f>Caratteristiche!M5/Organizzazione!K8</f>
        <v>250.09302325581396</v>
      </c>
      <c r="L43" s="519"/>
    </row>
    <row r="44" spans="1:13" ht="12.75" customHeight="1" x14ac:dyDescent="0.2">
      <c r="A44" s="493" t="s">
        <v>114</v>
      </c>
      <c r="B44" s="494"/>
      <c r="C44" s="494"/>
      <c r="D44" s="495"/>
      <c r="E44" s="513"/>
      <c r="F44" s="513"/>
      <c r="G44" s="513"/>
      <c r="H44" s="513"/>
      <c r="I44" s="513"/>
      <c r="J44" s="513"/>
      <c r="K44" s="520"/>
      <c r="L44" s="521"/>
      <c r="M44" s="52"/>
    </row>
    <row r="45" spans="1:13" ht="12.75" customHeight="1" x14ac:dyDescent="0.2">
      <c r="A45" s="501" t="s">
        <v>262</v>
      </c>
      <c r="B45" s="502"/>
      <c r="C45" s="502"/>
      <c r="D45" s="503"/>
      <c r="E45" s="513"/>
      <c r="F45" s="513"/>
      <c r="G45" s="513"/>
      <c r="H45" s="513"/>
      <c r="I45" s="513"/>
      <c r="J45" s="513"/>
      <c r="K45" s="520"/>
      <c r="L45" s="521"/>
    </row>
    <row r="46" spans="1:13" ht="12.75" customHeight="1" x14ac:dyDescent="0.2">
      <c r="A46" s="504" t="s">
        <v>265</v>
      </c>
      <c r="B46" s="505"/>
      <c r="C46" s="505"/>
      <c r="D46" s="506"/>
      <c r="E46" s="487">
        <f>E5/E8</f>
        <v>2.2222222222222223E-2</v>
      </c>
      <c r="F46" s="487"/>
      <c r="G46" s="487">
        <f>G5/G8</f>
        <v>2.2222222222222223E-2</v>
      </c>
      <c r="H46" s="487"/>
      <c r="I46" s="487">
        <f>I5/I8</f>
        <v>2.3255813953488372E-2</v>
      </c>
      <c r="J46" s="487"/>
      <c r="K46" s="508">
        <f>K5/K8</f>
        <v>2.3255813953488372E-2</v>
      </c>
      <c r="L46" s="490"/>
    </row>
    <row r="47" spans="1:13" ht="12.75" customHeight="1" x14ac:dyDescent="0.2">
      <c r="A47" s="493" t="s">
        <v>266</v>
      </c>
      <c r="B47" s="494"/>
      <c r="C47" s="494"/>
      <c r="D47" s="495"/>
      <c r="E47" s="487"/>
      <c r="F47" s="487"/>
      <c r="G47" s="487"/>
      <c r="H47" s="487"/>
      <c r="I47" s="487"/>
      <c r="J47" s="487"/>
      <c r="K47" s="508"/>
      <c r="L47" s="490"/>
    </row>
    <row r="48" spans="1:13" ht="12.75" customHeight="1" x14ac:dyDescent="0.2">
      <c r="A48" s="501" t="s">
        <v>262</v>
      </c>
      <c r="B48" s="502"/>
      <c r="C48" s="502"/>
      <c r="D48" s="503"/>
      <c r="E48" s="487"/>
      <c r="F48" s="487"/>
      <c r="G48" s="487"/>
      <c r="H48" s="487"/>
      <c r="I48" s="487"/>
      <c r="J48" s="487"/>
      <c r="K48" s="508"/>
      <c r="L48" s="490"/>
    </row>
    <row r="49" spans="1:12" ht="12.75" customHeight="1" x14ac:dyDescent="0.2">
      <c r="A49" s="484" t="s">
        <v>267</v>
      </c>
      <c r="B49" s="485"/>
      <c r="C49" s="485"/>
      <c r="D49" s="486"/>
      <c r="E49" s="487">
        <f>E6/E8</f>
        <v>0.31111111111111112</v>
      </c>
      <c r="F49" s="487"/>
      <c r="G49" s="487">
        <f>G6/G8</f>
        <v>0.31111111111111112</v>
      </c>
      <c r="H49" s="487"/>
      <c r="I49" s="487">
        <f>I6/I8</f>
        <v>0.27906976744186046</v>
      </c>
      <c r="J49" s="487"/>
      <c r="K49" s="508">
        <f>K6/K8</f>
        <v>0.27906976744186046</v>
      </c>
      <c r="L49" s="490"/>
    </row>
    <row r="50" spans="1:12" ht="12.75" customHeight="1" x14ac:dyDescent="0.2">
      <c r="A50" s="493" t="s">
        <v>268</v>
      </c>
      <c r="B50" s="494"/>
      <c r="C50" s="494"/>
      <c r="D50" s="495"/>
      <c r="E50" s="487"/>
      <c r="F50" s="487"/>
      <c r="G50" s="487"/>
      <c r="H50" s="487"/>
      <c r="I50" s="487"/>
      <c r="J50" s="487"/>
      <c r="K50" s="508"/>
      <c r="L50" s="490"/>
    </row>
    <row r="51" spans="1:12" ht="13.5" customHeight="1" x14ac:dyDescent="0.2">
      <c r="A51" s="509" t="s">
        <v>262</v>
      </c>
      <c r="B51" s="494"/>
      <c r="C51" s="494"/>
      <c r="D51" s="495"/>
      <c r="E51" s="487"/>
      <c r="F51" s="487"/>
      <c r="G51" s="487"/>
      <c r="H51" s="487"/>
      <c r="I51" s="487"/>
      <c r="J51" s="487"/>
      <c r="K51" s="508"/>
      <c r="L51" s="490"/>
    </row>
    <row r="52" spans="1:12" ht="13.15" customHeight="1" x14ac:dyDescent="0.2">
      <c r="A52" s="504" t="s">
        <v>269</v>
      </c>
      <c r="B52" s="505"/>
      <c r="C52" s="505"/>
      <c r="D52" s="506"/>
      <c r="E52" s="487">
        <f>E29/E28</f>
        <v>0.99777777777777776</v>
      </c>
      <c r="F52" s="487"/>
      <c r="G52" s="487">
        <f>G29/G28</f>
        <v>0.97027999999999992</v>
      </c>
      <c r="H52" s="487"/>
      <c r="I52" s="487">
        <f>I29/I28</f>
        <v>0.97310000000000008</v>
      </c>
      <c r="J52" s="487"/>
      <c r="K52" s="489">
        <f>K29/K28</f>
        <v>0.70677419354838711</v>
      </c>
      <c r="L52" s="490"/>
    </row>
    <row r="53" spans="1:12" ht="13.15" customHeight="1" x14ac:dyDescent="0.2">
      <c r="A53" s="493" t="s">
        <v>270</v>
      </c>
      <c r="B53" s="494"/>
      <c r="C53" s="494"/>
      <c r="D53" s="495"/>
      <c r="E53" s="487"/>
      <c r="F53" s="487"/>
      <c r="G53" s="487"/>
      <c r="H53" s="487"/>
      <c r="I53" s="487"/>
      <c r="J53" s="487"/>
      <c r="K53" s="489"/>
      <c r="L53" s="490"/>
    </row>
    <row r="54" spans="1:12" ht="13.15" customHeight="1" x14ac:dyDescent="0.2">
      <c r="A54" s="501" t="s">
        <v>271</v>
      </c>
      <c r="B54" s="502"/>
      <c r="C54" s="502"/>
      <c r="D54" s="503"/>
      <c r="E54" s="487"/>
      <c r="F54" s="487"/>
      <c r="G54" s="487"/>
      <c r="H54" s="487"/>
      <c r="I54" s="487"/>
      <c r="J54" s="487"/>
      <c r="K54" s="489"/>
      <c r="L54" s="490"/>
    </row>
    <row r="55" spans="1:12" ht="13.15" customHeight="1" x14ac:dyDescent="0.2">
      <c r="A55" s="504" t="s">
        <v>272</v>
      </c>
      <c r="B55" s="505"/>
      <c r="C55" s="505"/>
      <c r="D55" s="506"/>
      <c r="E55" s="507">
        <f>E29/E8</f>
        <v>119.73333333333333</v>
      </c>
      <c r="F55" s="507"/>
      <c r="G55" s="507">
        <f>G29/G8</f>
        <v>107.80888888888889</v>
      </c>
      <c r="H55" s="507"/>
      <c r="I55" s="507">
        <f>I29/I8</f>
        <v>90.520930232558143</v>
      </c>
      <c r="J55" s="507"/>
      <c r="K55" s="499">
        <f>K29/K8</f>
        <v>101.90697674418605</v>
      </c>
      <c r="L55" s="500"/>
    </row>
    <row r="56" spans="1:12" ht="13.15" customHeight="1" x14ac:dyDescent="0.2">
      <c r="A56" s="493" t="s">
        <v>273</v>
      </c>
      <c r="B56" s="494"/>
      <c r="C56" s="494"/>
      <c r="D56" s="495"/>
      <c r="E56" s="507"/>
      <c r="F56" s="507"/>
      <c r="G56" s="507"/>
      <c r="H56" s="507"/>
      <c r="I56" s="507"/>
      <c r="J56" s="507"/>
      <c r="K56" s="499"/>
      <c r="L56" s="500"/>
    </row>
    <row r="57" spans="1:12" ht="13.15" customHeight="1" x14ac:dyDescent="0.2">
      <c r="A57" s="501" t="s">
        <v>262</v>
      </c>
      <c r="B57" s="502"/>
      <c r="C57" s="502"/>
      <c r="D57" s="503"/>
      <c r="E57" s="507"/>
      <c r="F57" s="507"/>
      <c r="G57" s="507"/>
      <c r="H57" s="507"/>
      <c r="I57" s="507"/>
      <c r="J57" s="507"/>
      <c r="K57" s="499"/>
      <c r="L57" s="500"/>
    </row>
    <row r="58" spans="1:12" ht="13.15" customHeight="1" x14ac:dyDescent="0.2">
      <c r="A58" s="484" t="s">
        <v>274</v>
      </c>
      <c r="B58" s="485"/>
      <c r="C58" s="485"/>
      <c r="D58" s="486"/>
      <c r="E58" s="487">
        <f>E29/E27</f>
        <v>3.4622890344332613E-3</v>
      </c>
      <c r="F58" s="487"/>
      <c r="G58" s="487">
        <f>G29/G27</f>
        <v>3.0936262906582864E-3</v>
      </c>
      <c r="H58" s="487"/>
      <c r="I58" s="487">
        <f>I29/I27</f>
        <v>2.4599198143494903E-3</v>
      </c>
      <c r="J58" s="487"/>
      <c r="K58" s="489">
        <f>K29/K27</f>
        <v>2.7693373308188946E-3</v>
      </c>
      <c r="L58" s="490"/>
    </row>
    <row r="59" spans="1:12" ht="13.15" customHeight="1" x14ac:dyDescent="0.2">
      <c r="A59" s="493" t="s">
        <v>273</v>
      </c>
      <c r="B59" s="494"/>
      <c r="C59" s="494"/>
      <c r="D59" s="495"/>
      <c r="E59" s="487"/>
      <c r="F59" s="487"/>
      <c r="G59" s="487"/>
      <c r="H59" s="487"/>
      <c r="I59" s="487"/>
      <c r="J59" s="487"/>
      <c r="K59" s="489"/>
      <c r="L59" s="490"/>
    </row>
    <row r="60" spans="1:12" ht="13.9" customHeight="1" thickBot="1" x14ac:dyDescent="0.25">
      <c r="A60" s="496" t="s">
        <v>220</v>
      </c>
      <c r="B60" s="497"/>
      <c r="C60" s="497"/>
      <c r="D60" s="498"/>
      <c r="E60" s="488"/>
      <c r="F60" s="488"/>
      <c r="G60" s="488"/>
      <c r="H60" s="488"/>
      <c r="I60" s="488"/>
      <c r="J60" s="488"/>
      <c r="K60" s="491"/>
      <c r="L60" s="492"/>
    </row>
    <row r="63" spans="1:12" x14ac:dyDescent="0.2">
      <c r="A63" s="483"/>
      <c r="B63" s="483"/>
      <c r="C63" s="483"/>
      <c r="D63" s="483"/>
      <c r="E63" s="483"/>
      <c r="F63" s="483"/>
      <c r="G63" s="483"/>
      <c r="H63" s="483"/>
      <c r="I63" s="483"/>
      <c r="J63" s="483"/>
      <c r="K63" s="483"/>
      <c r="L63" s="483"/>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50">
    <mergeCell ref="A1:J1"/>
    <mergeCell ref="A2:L2"/>
    <mergeCell ref="A3:L3"/>
    <mergeCell ref="A4:D4"/>
    <mergeCell ref="E4:F4"/>
    <mergeCell ref="G4:H4"/>
    <mergeCell ref="I4:J4"/>
    <mergeCell ref="K4:L4"/>
    <mergeCell ref="A11:D11"/>
    <mergeCell ref="E11:F11"/>
    <mergeCell ref="G11:H11"/>
    <mergeCell ref="I11:J11"/>
    <mergeCell ref="K11:L11"/>
    <mergeCell ref="A5:D5"/>
    <mergeCell ref="K7:L7"/>
    <mergeCell ref="A8:D8"/>
    <mergeCell ref="E8:F8"/>
    <mergeCell ref="G8:H8"/>
    <mergeCell ref="I5:J5"/>
    <mergeCell ref="K5:L5"/>
    <mergeCell ref="I8:J8"/>
    <mergeCell ref="K6:L6"/>
    <mergeCell ref="A9:L9"/>
    <mergeCell ref="K8:L8"/>
    <mergeCell ref="I15:J15"/>
    <mergeCell ref="K15:L15"/>
    <mergeCell ref="A14:D14"/>
    <mergeCell ref="I19:J19"/>
    <mergeCell ref="I14:J14"/>
    <mergeCell ref="I6:J6"/>
    <mergeCell ref="A6:D6"/>
    <mergeCell ref="A7:D7"/>
    <mergeCell ref="I7:J7"/>
    <mergeCell ref="A10:L10"/>
    <mergeCell ref="A16:L16"/>
    <mergeCell ref="A17:L17"/>
    <mergeCell ref="I12:J12"/>
    <mergeCell ref="K14:L14"/>
    <mergeCell ref="A15:D15"/>
    <mergeCell ref="E15:F15"/>
    <mergeCell ref="G15:H15"/>
    <mergeCell ref="K12:L12"/>
    <mergeCell ref="A13:D13"/>
    <mergeCell ref="I13:J13"/>
    <mergeCell ref="K13:L13"/>
    <mergeCell ref="A12:D12"/>
    <mergeCell ref="A22:L22"/>
    <mergeCell ref="A25:L25"/>
    <mergeCell ref="A26:D26"/>
    <mergeCell ref="E26:F26"/>
    <mergeCell ref="G26:H26"/>
    <mergeCell ref="I26:J26"/>
    <mergeCell ref="K26:L26"/>
    <mergeCell ref="K18:L18"/>
    <mergeCell ref="K19:L19"/>
    <mergeCell ref="A20:D20"/>
    <mergeCell ref="G20:H20"/>
    <mergeCell ref="I20:J20"/>
    <mergeCell ref="K20:L20"/>
    <mergeCell ref="A19:D19"/>
    <mergeCell ref="G19:H19"/>
    <mergeCell ref="A18:D18"/>
    <mergeCell ref="E18:F18"/>
    <mergeCell ref="G18:H18"/>
    <mergeCell ref="I18:J18"/>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7" type="noConversion"/>
  <printOptions horizontalCentered="1"/>
  <pageMargins left="0.39370078740157483" right="0.39370078740157483" top="0.6692913385826772" bottom="0.19685039370078741" header="0.19685039370078741" footer="0.19685039370078741"/>
  <pageSetup paperSize="9"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topLeftCell="A35" zoomScaleNormal="100" workbookViewId="0">
      <selection activeCell="M32" sqref="M32:N32"/>
    </sheetView>
  </sheetViews>
  <sheetFormatPr defaultRowHeight="12.75" x14ac:dyDescent="0.2"/>
  <cols>
    <col min="1" max="9" width="9.140625" style="4"/>
    <col min="10" max="10" width="10.140625" style="4" bestFit="1" customWidth="1"/>
    <col min="11" max="11" width="9.140625" style="4"/>
    <col min="12"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679"/>
      <c r="B1" s="680"/>
      <c r="C1" s="680"/>
      <c r="D1" s="680"/>
      <c r="E1" s="680"/>
      <c r="F1" s="680"/>
      <c r="G1" s="680"/>
      <c r="H1" s="680"/>
      <c r="I1" s="680"/>
      <c r="J1" s="680"/>
      <c r="K1" s="680"/>
      <c r="L1" s="680"/>
      <c r="M1" s="2" t="s">
        <v>112</v>
      </c>
      <c r="N1" s="3">
        <v>2021</v>
      </c>
    </row>
    <row r="2" spans="1:15" ht="24.75" customHeight="1" thickBot="1" x14ac:dyDescent="0.25">
      <c r="A2" s="681" t="s">
        <v>113</v>
      </c>
      <c r="B2" s="588"/>
      <c r="C2" s="588"/>
      <c r="D2" s="588"/>
      <c r="E2" s="588"/>
      <c r="F2" s="588"/>
      <c r="G2" s="588"/>
      <c r="H2" s="588"/>
      <c r="I2" s="588"/>
      <c r="J2" s="588"/>
      <c r="K2" s="588"/>
      <c r="L2" s="588"/>
      <c r="M2" s="588"/>
      <c r="N2" s="682"/>
    </row>
    <row r="3" spans="1:15" ht="13.5" customHeight="1" x14ac:dyDescent="0.2">
      <c r="A3" s="552" t="s">
        <v>114</v>
      </c>
      <c r="B3" s="553"/>
      <c r="C3" s="553"/>
      <c r="D3" s="553"/>
      <c r="E3" s="553"/>
      <c r="F3" s="553"/>
      <c r="G3" s="553"/>
      <c r="H3" s="553"/>
      <c r="I3" s="553"/>
      <c r="J3" s="553"/>
      <c r="K3" s="553"/>
      <c r="L3" s="553"/>
      <c r="M3" s="553"/>
      <c r="N3" s="554"/>
    </row>
    <row r="4" spans="1:15" ht="15" customHeight="1" x14ac:dyDescent="0.2">
      <c r="A4" s="677" t="s">
        <v>115</v>
      </c>
      <c r="B4" s="678"/>
      <c r="C4" s="678"/>
      <c r="D4" s="678"/>
      <c r="E4" s="678"/>
      <c r="F4" s="678"/>
      <c r="G4" s="663">
        <v>2018</v>
      </c>
      <c r="H4" s="664"/>
      <c r="I4" s="663">
        <v>2019</v>
      </c>
      <c r="J4" s="664"/>
      <c r="K4" s="663">
        <v>2020</v>
      </c>
      <c r="L4" s="664"/>
      <c r="M4" s="683">
        <v>2021</v>
      </c>
      <c r="N4" s="684"/>
      <c r="O4" s="5"/>
    </row>
    <row r="5" spans="1:15" ht="12.75" customHeight="1" x14ac:dyDescent="0.2">
      <c r="A5" s="673" t="s">
        <v>116</v>
      </c>
      <c r="B5" s="674"/>
      <c r="C5" s="674"/>
      <c r="D5" s="674"/>
      <c r="E5" s="674"/>
      <c r="F5" s="674"/>
      <c r="G5" s="657">
        <v>5432</v>
      </c>
      <c r="H5" s="658"/>
      <c r="I5" s="657">
        <v>5427</v>
      </c>
      <c r="J5" s="658"/>
      <c r="K5" s="657">
        <v>5419</v>
      </c>
      <c r="L5" s="658"/>
      <c r="M5" s="675">
        <v>5377</v>
      </c>
      <c r="N5" s="676"/>
    </row>
    <row r="6" spans="1:15" ht="12.75" customHeight="1" x14ac:dyDescent="0.2">
      <c r="A6" s="647" t="s">
        <v>117</v>
      </c>
      <c r="B6" s="648"/>
      <c r="C6" s="648"/>
      <c r="D6" s="648"/>
      <c r="E6" s="648"/>
      <c r="F6" s="648"/>
      <c r="G6" s="642">
        <v>598</v>
      </c>
      <c r="H6" s="643"/>
      <c r="I6" s="642">
        <v>576</v>
      </c>
      <c r="J6" s="643"/>
      <c r="K6" s="642">
        <v>589</v>
      </c>
      <c r="L6" s="643"/>
      <c r="M6" s="640">
        <v>580</v>
      </c>
      <c r="N6" s="641"/>
      <c r="O6" s="5"/>
    </row>
    <row r="7" spans="1:15" ht="12.75" hidden="1" customHeight="1" x14ac:dyDescent="0.2">
      <c r="A7" s="650"/>
      <c r="B7" s="651"/>
      <c r="C7" s="651"/>
      <c r="D7" s="651"/>
      <c r="E7" s="651"/>
      <c r="F7" s="651"/>
      <c r="G7" s="685"/>
      <c r="H7" s="686"/>
      <c r="I7" s="686"/>
      <c r="J7" s="686"/>
      <c r="K7" s="686"/>
      <c r="L7" s="686"/>
      <c r="M7" s="686"/>
      <c r="N7" s="687"/>
    </row>
    <row r="8" spans="1:15" ht="13.15" customHeight="1" x14ac:dyDescent="0.2">
      <c r="A8" s="677" t="s">
        <v>115</v>
      </c>
      <c r="B8" s="678"/>
      <c r="C8" s="678"/>
      <c r="D8" s="678"/>
      <c r="E8" s="678"/>
      <c r="F8" s="678"/>
      <c r="G8" s="663">
        <v>2018</v>
      </c>
      <c r="H8" s="664"/>
      <c r="I8" s="663">
        <v>2019</v>
      </c>
      <c r="J8" s="664"/>
      <c r="K8" s="663">
        <v>2020</v>
      </c>
      <c r="L8" s="664"/>
      <c r="M8" s="663">
        <v>2021</v>
      </c>
      <c r="N8" s="672"/>
    </row>
    <row r="9" spans="1:15" ht="15" customHeight="1" x14ac:dyDescent="0.2">
      <c r="A9" s="671" t="s">
        <v>118</v>
      </c>
      <c r="B9" s="615"/>
      <c r="C9" s="615"/>
      <c r="D9" s="615"/>
      <c r="E9" s="615"/>
      <c r="F9" s="615"/>
      <c r="G9" s="657">
        <v>51</v>
      </c>
      <c r="H9" s="658"/>
      <c r="I9" s="657">
        <v>47</v>
      </c>
      <c r="J9" s="658"/>
      <c r="K9" s="657">
        <v>46</v>
      </c>
      <c r="L9" s="658"/>
      <c r="M9" s="659">
        <v>45</v>
      </c>
      <c r="N9" s="660"/>
    </row>
    <row r="10" spans="1:15" ht="15" customHeight="1" x14ac:dyDescent="0.2">
      <c r="A10" s="647" t="s">
        <v>119</v>
      </c>
      <c r="B10" s="648"/>
      <c r="C10" s="648"/>
      <c r="D10" s="648"/>
      <c r="E10" s="648"/>
      <c r="F10" s="648"/>
      <c r="G10" s="642">
        <v>66</v>
      </c>
      <c r="H10" s="643"/>
      <c r="I10" s="642">
        <v>50</v>
      </c>
      <c r="J10" s="643"/>
      <c r="K10" s="642">
        <v>81</v>
      </c>
      <c r="L10" s="643"/>
      <c r="M10" s="640">
        <v>68</v>
      </c>
      <c r="N10" s="641"/>
    </row>
    <row r="11" spans="1:15" ht="13.15" customHeight="1" x14ac:dyDescent="0.2">
      <c r="A11" s="647" t="s">
        <v>120</v>
      </c>
      <c r="B11" s="648"/>
      <c r="C11" s="648"/>
      <c r="D11" s="648"/>
      <c r="E11" s="648"/>
      <c r="F11" s="648"/>
      <c r="G11" s="642">
        <v>194</v>
      </c>
      <c r="H11" s="643"/>
      <c r="I11" s="642">
        <v>209</v>
      </c>
      <c r="J11" s="643"/>
      <c r="K11" s="642">
        <v>186</v>
      </c>
      <c r="L11" s="643"/>
      <c r="M11" s="640">
        <v>176</v>
      </c>
      <c r="N11" s="641"/>
    </row>
    <row r="12" spans="1:15" ht="15" customHeight="1" x14ac:dyDescent="0.2">
      <c r="A12" s="650" t="s">
        <v>121</v>
      </c>
      <c r="B12" s="651"/>
      <c r="C12" s="651"/>
      <c r="D12" s="651"/>
      <c r="E12" s="651"/>
      <c r="F12" s="651"/>
      <c r="G12" s="665">
        <v>202</v>
      </c>
      <c r="H12" s="666"/>
      <c r="I12" s="665">
        <v>210</v>
      </c>
      <c r="J12" s="666"/>
      <c r="K12" s="665">
        <v>159</v>
      </c>
      <c r="L12" s="666"/>
      <c r="M12" s="667">
        <v>210</v>
      </c>
      <c r="N12" s="668"/>
    </row>
    <row r="13" spans="1:15" s="7" customFormat="1" ht="12.75" customHeight="1" x14ac:dyDescent="0.15">
      <c r="A13" s="661" t="s">
        <v>122</v>
      </c>
      <c r="B13" s="662"/>
      <c r="C13" s="662"/>
      <c r="D13" s="662"/>
      <c r="E13" s="662"/>
      <c r="F13" s="662"/>
      <c r="G13" s="663">
        <v>2018</v>
      </c>
      <c r="H13" s="664"/>
      <c r="I13" s="663">
        <f>N1-2</f>
        <v>2019</v>
      </c>
      <c r="J13" s="664"/>
      <c r="K13" s="663">
        <f>N1-1</f>
        <v>2020</v>
      </c>
      <c r="L13" s="664"/>
      <c r="M13" s="669">
        <f>N1</f>
        <v>2021</v>
      </c>
      <c r="N13" s="670"/>
      <c r="O13" s="6"/>
    </row>
    <row r="14" spans="1:15" ht="12.75" customHeight="1" x14ac:dyDescent="0.2">
      <c r="A14" s="654" t="s">
        <v>123</v>
      </c>
      <c r="B14" s="655"/>
      <c r="C14" s="655"/>
      <c r="D14" s="655"/>
      <c r="E14" s="656" t="s">
        <v>124</v>
      </c>
      <c r="F14" s="656"/>
      <c r="G14" s="657">
        <v>348</v>
      </c>
      <c r="H14" s="658"/>
      <c r="I14" s="657">
        <v>344</v>
      </c>
      <c r="J14" s="658"/>
      <c r="K14" s="657">
        <v>343</v>
      </c>
      <c r="L14" s="658"/>
      <c r="M14" s="659">
        <v>351</v>
      </c>
      <c r="N14" s="660"/>
      <c r="O14" s="8"/>
    </row>
    <row r="15" spans="1:15" ht="12.75" customHeight="1" x14ac:dyDescent="0.2">
      <c r="A15" s="647" t="s">
        <v>125</v>
      </c>
      <c r="B15" s="648"/>
      <c r="C15" s="648"/>
      <c r="D15" s="648"/>
      <c r="E15" s="649" t="s">
        <v>126</v>
      </c>
      <c r="F15" s="649" t="s">
        <v>126</v>
      </c>
      <c r="G15" s="642">
        <v>398</v>
      </c>
      <c r="H15" s="643"/>
      <c r="I15" s="642">
        <v>386</v>
      </c>
      <c r="J15" s="643"/>
      <c r="K15" s="642">
        <v>392</v>
      </c>
      <c r="L15" s="643"/>
      <c r="M15" s="640">
        <v>379</v>
      </c>
      <c r="N15" s="641"/>
      <c r="O15" s="8"/>
    </row>
    <row r="16" spans="1:15" ht="12.75" customHeight="1" x14ac:dyDescent="0.2">
      <c r="A16" s="647" t="s">
        <v>127</v>
      </c>
      <c r="B16" s="648"/>
      <c r="C16" s="648"/>
      <c r="D16" s="648"/>
      <c r="E16" s="649" t="s">
        <v>128</v>
      </c>
      <c r="F16" s="649" t="s">
        <v>128</v>
      </c>
      <c r="G16" s="642">
        <v>902</v>
      </c>
      <c r="H16" s="643"/>
      <c r="I16" s="642">
        <v>904</v>
      </c>
      <c r="J16" s="643"/>
      <c r="K16" s="642">
        <v>908</v>
      </c>
      <c r="L16" s="643"/>
      <c r="M16" s="640">
        <v>899</v>
      </c>
      <c r="N16" s="641"/>
      <c r="O16" s="8"/>
    </row>
    <row r="17" spans="1:14" ht="15" customHeight="1" x14ac:dyDescent="0.2">
      <c r="A17" s="647" t="s">
        <v>129</v>
      </c>
      <c r="B17" s="648"/>
      <c r="C17" s="648"/>
      <c r="D17" s="648"/>
      <c r="E17" s="649" t="s">
        <v>130</v>
      </c>
      <c r="F17" s="649" t="s">
        <v>130</v>
      </c>
      <c r="G17" s="642">
        <v>2571</v>
      </c>
      <c r="H17" s="643"/>
      <c r="I17" s="642">
        <v>2562</v>
      </c>
      <c r="J17" s="643"/>
      <c r="K17" s="642">
        <v>2566</v>
      </c>
      <c r="L17" s="643"/>
      <c r="M17" s="640">
        <v>2524</v>
      </c>
      <c r="N17" s="641"/>
    </row>
    <row r="18" spans="1:14" ht="15" customHeight="1" x14ac:dyDescent="0.2">
      <c r="A18" s="650" t="s">
        <v>131</v>
      </c>
      <c r="B18" s="651"/>
      <c r="C18" s="651"/>
      <c r="D18" s="651"/>
      <c r="E18" s="652" t="s">
        <v>132</v>
      </c>
      <c r="F18" s="652" t="s">
        <v>132</v>
      </c>
      <c r="G18" s="665">
        <v>1213</v>
      </c>
      <c r="H18" s="666"/>
      <c r="I18" s="665">
        <v>1231</v>
      </c>
      <c r="J18" s="666"/>
      <c r="K18" s="665">
        <v>1210</v>
      </c>
      <c r="L18" s="666"/>
      <c r="M18" s="667">
        <v>1224</v>
      </c>
      <c r="N18" s="668"/>
    </row>
    <row r="19" spans="1:14" x14ac:dyDescent="0.2">
      <c r="A19" s="661" t="s">
        <v>133</v>
      </c>
      <c r="B19" s="662"/>
      <c r="C19" s="662"/>
      <c r="D19" s="662"/>
      <c r="E19" s="662"/>
      <c r="F19" s="662"/>
      <c r="G19" s="663">
        <v>2018</v>
      </c>
      <c r="H19" s="664"/>
      <c r="I19" s="663">
        <f>N1-2</f>
        <v>2019</v>
      </c>
      <c r="J19" s="664"/>
      <c r="K19" s="663">
        <f>N1-1</f>
        <v>2020</v>
      </c>
      <c r="L19" s="664"/>
      <c r="M19" s="669">
        <f>N1</f>
        <v>2021</v>
      </c>
      <c r="N19" s="670"/>
    </row>
    <row r="20" spans="1:14" ht="15" customHeight="1" x14ac:dyDescent="0.2">
      <c r="A20" s="654" t="s">
        <v>134</v>
      </c>
      <c r="B20" s="655"/>
      <c r="C20" s="655"/>
      <c r="D20" s="655"/>
      <c r="E20" s="656" t="s">
        <v>135</v>
      </c>
      <c r="F20" s="656"/>
      <c r="G20" s="657">
        <v>151</v>
      </c>
      <c r="H20" s="658"/>
      <c r="I20" s="657">
        <v>134</v>
      </c>
      <c r="J20" s="658"/>
      <c r="K20" s="657">
        <v>137</v>
      </c>
      <c r="L20" s="658"/>
      <c r="M20" s="659">
        <v>135</v>
      </c>
      <c r="N20" s="660"/>
    </row>
    <row r="21" spans="1:14" ht="15" customHeight="1" x14ac:dyDescent="0.2">
      <c r="A21" s="647" t="s">
        <v>136</v>
      </c>
      <c r="B21" s="648"/>
      <c r="C21" s="648"/>
      <c r="D21" s="648"/>
      <c r="E21" s="653" t="s">
        <v>137</v>
      </c>
      <c r="F21" s="649"/>
      <c r="G21" s="642">
        <v>482</v>
      </c>
      <c r="H21" s="643"/>
      <c r="I21" s="642">
        <v>504</v>
      </c>
      <c r="J21" s="643"/>
      <c r="K21" s="642">
        <v>507</v>
      </c>
      <c r="L21" s="643"/>
      <c r="M21" s="640">
        <v>500</v>
      </c>
      <c r="N21" s="641"/>
    </row>
    <row r="22" spans="1:14" ht="15" customHeight="1" x14ac:dyDescent="0.2">
      <c r="A22" s="647" t="s">
        <v>138</v>
      </c>
      <c r="B22" s="648"/>
      <c r="C22" s="648"/>
      <c r="D22" s="648"/>
      <c r="E22" s="649" t="s">
        <v>139</v>
      </c>
      <c r="F22" s="649"/>
      <c r="G22" s="642">
        <v>943</v>
      </c>
      <c r="H22" s="643"/>
      <c r="I22" s="642">
        <v>984</v>
      </c>
      <c r="J22" s="643"/>
      <c r="K22" s="642">
        <v>965</v>
      </c>
      <c r="L22" s="643"/>
      <c r="M22" s="640">
        <v>936</v>
      </c>
      <c r="N22" s="641"/>
    </row>
    <row r="23" spans="1:14" ht="15" customHeight="1" x14ac:dyDescent="0.2">
      <c r="A23" s="647" t="s">
        <v>32</v>
      </c>
      <c r="B23" s="648"/>
      <c r="C23" s="648"/>
      <c r="D23" s="648"/>
      <c r="E23" s="649" t="s">
        <v>140</v>
      </c>
      <c r="F23" s="649"/>
      <c r="G23" s="642">
        <v>509</v>
      </c>
      <c r="H23" s="643"/>
      <c r="I23" s="642">
        <v>682</v>
      </c>
      <c r="J23" s="643"/>
      <c r="K23" s="642">
        <v>681</v>
      </c>
      <c r="L23" s="643"/>
      <c r="M23" s="640">
        <v>652</v>
      </c>
      <c r="N23" s="641"/>
    </row>
    <row r="24" spans="1:14" x14ac:dyDescent="0.2">
      <c r="A24" s="650"/>
      <c r="B24" s="651"/>
      <c r="C24" s="651"/>
      <c r="D24" s="651"/>
      <c r="E24" s="652"/>
      <c r="F24" s="652"/>
      <c r="G24" s="644"/>
      <c r="H24" s="644"/>
      <c r="I24" s="644"/>
      <c r="J24" s="644"/>
      <c r="K24" s="644"/>
      <c r="L24" s="644"/>
      <c r="M24" s="645"/>
      <c r="N24" s="646"/>
    </row>
    <row r="25" spans="1:14" ht="15.75" customHeight="1" thickBot="1" x14ac:dyDescent="0.25">
      <c r="A25" s="9" t="s">
        <v>141</v>
      </c>
      <c r="B25" s="10"/>
      <c r="C25" s="11"/>
      <c r="D25" s="12"/>
      <c r="E25" s="13"/>
      <c r="F25" s="10"/>
      <c r="G25" s="11"/>
      <c r="H25" s="14"/>
      <c r="I25" s="628"/>
      <c r="J25" s="629"/>
      <c r="K25" s="629"/>
      <c r="L25" s="630"/>
      <c r="M25" s="631"/>
      <c r="N25" s="632"/>
    </row>
    <row r="27" spans="1:14" ht="13.5" thickBot="1" x14ac:dyDescent="0.25"/>
    <row r="28" spans="1:14" x14ac:dyDescent="0.2">
      <c r="A28" s="633" t="s">
        <v>142</v>
      </c>
      <c r="B28" s="634"/>
      <c r="C28" s="634"/>
      <c r="D28" s="634"/>
      <c r="E28" s="634"/>
      <c r="F28" s="634"/>
      <c r="G28" s="634"/>
      <c r="H28" s="634"/>
      <c r="I28" s="634"/>
      <c r="J28" s="634"/>
      <c r="K28" s="634"/>
      <c r="L28" s="634"/>
      <c r="M28" s="634"/>
      <c r="N28" s="635"/>
    </row>
    <row r="29" spans="1:14" x14ac:dyDescent="0.2">
      <c r="A29" s="636" t="s">
        <v>143</v>
      </c>
      <c r="B29" s="637"/>
      <c r="C29" s="637"/>
      <c r="D29" s="637"/>
      <c r="E29" s="637"/>
      <c r="F29" s="637"/>
      <c r="G29" s="637"/>
      <c r="H29" s="637"/>
      <c r="I29" s="637"/>
      <c r="J29" s="637"/>
      <c r="K29" s="637"/>
      <c r="L29" s="637"/>
      <c r="M29" s="638">
        <v>51.57</v>
      </c>
      <c r="N29" s="639"/>
    </row>
    <row r="30" spans="1:14" x14ac:dyDescent="0.2">
      <c r="A30" s="618" t="s">
        <v>144</v>
      </c>
      <c r="B30" s="602"/>
      <c r="C30" s="602"/>
      <c r="D30" s="602">
        <v>3</v>
      </c>
      <c r="E30" s="602"/>
      <c r="F30" s="602"/>
      <c r="G30" s="602"/>
      <c r="H30" s="602"/>
      <c r="I30" s="602"/>
      <c r="J30" s="602"/>
      <c r="K30" s="602"/>
      <c r="L30" s="602"/>
      <c r="M30" s="619">
        <v>3</v>
      </c>
      <c r="N30" s="620"/>
    </row>
    <row r="31" spans="1:14" ht="13.5" customHeight="1" x14ac:dyDescent="0.2">
      <c r="A31" s="625" t="s">
        <v>145</v>
      </c>
      <c r="B31" s="626"/>
      <c r="C31" s="626"/>
      <c r="D31" s="626"/>
      <c r="E31" s="626"/>
      <c r="F31" s="626"/>
      <c r="G31" s="626"/>
      <c r="H31" s="626"/>
      <c r="I31" s="626"/>
      <c r="J31" s="626"/>
      <c r="K31" s="626"/>
      <c r="L31" s="626"/>
      <c r="M31" s="626"/>
      <c r="N31" s="627"/>
    </row>
    <row r="32" spans="1:14" x14ac:dyDescent="0.2">
      <c r="A32" s="618" t="s">
        <v>146</v>
      </c>
      <c r="B32" s="602"/>
      <c r="C32" s="602"/>
      <c r="D32" s="602"/>
      <c r="E32" s="602"/>
      <c r="F32" s="602"/>
      <c r="G32" s="602"/>
      <c r="H32" s="602"/>
      <c r="I32" s="602"/>
      <c r="J32" s="602"/>
      <c r="K32" s="602"/>
      <c r="L32" s="602"/>
      <c r="M32" s="619"/>
      <c r="N32" s="620"/>
    </row>
    <row r="33" spans="1:14" ht="13.5" thickBot="1" x14ac:dyDescent="0.25">
      <c r="A33" s="621" t="s">
        <v>147</v>
      </c>
      <c r="B33" s="622"/>
      <c r="C33" s="622"/>
      <c r="D33" s="622">
        <v>2</v>
      </c>
      <c r="E33" s="622"/>
      <c r="F33" s="622"/>
      <c r="G33" s="622"/>
      <c r="H33" s="622"/>
      <c r="I33" s="622"/>
      <c r="J33" s="622"/>
      <c r="K33" s="622"/>
      <c r="L33" s="622"/>
      <c r="M33" s="623">
        <v>2</v>
      </c>
      <c r="N33" s="624"/>
    </row>
    <row r="35" spans="1:14" ht="13.5" thickBot="1" x14ac:dyDescent="0.25"/>
    <row r="36" spans="1:14" x14ac:dyDescent="0.2">
      <c r="A36" s="552" t="s">
        <v>148</v>
      </c>
      <c r="B36" s="553"/>
      <c r="C36" s="553"/>
      <c r="D36" s="553"/>
      <c r="E36" s="553"/>
      <c r="F36" s="553"/>
      <c r="G36" s="553"/>
      <c r="H36" s="553"/>
      <c r="I36" s="553"/>
      <c r="J36" s="553"/>
      <c r="K36" s="553"/>
      <c r="L36" s="553"/>
      <c r="M36" s="553"/>
      <c r="N36" s="554"/>
    </row>
    <row r="37" spans="1:14" x14ac:dyDescent="0.2">
      <c r="A37" s="15" t="s">
        <v>149</v>
      </c>
      <c r="B37" s="16"/>
      <c r="C37" s="16"/>
      <c r="D37" s="16"/>
      <c r="E37" s="16"/>
      <c r="F37" s="16"/>
      <c r="G37" s="612">
        <f>N1-3</f>
        <v>2018</v>
      </c>
      <c r="H37" s="612"/>
      <c r="I37" s="612">
        <f>N1-2</f>
        <v>2019</v>
      </c>
      <c r="J37" s="612"/>
      <c r="K37" s="612">
        <f>N1-1</f>
        <v>2020</v>
      </c>
      <c r="L37" s="612"/>
      <c r="M37" s="613">
        <f>N1</f>
        <v>2021</v>
      </c>
      <c r="N37" s="614"/>
    </row>
    <row r="38" spans="1:14" x14ac:dyDescent="0.2">
      <c r="A38" s="609" t="s">
        <v>150</v>
      </c>
      <c r="B38" s="610"/>
      <c r="C38" s="610"/>
      <c r="D38" s="17" t="s">
        <v>151</v>
      </c>
      <c r="E38" s="610"/>
      <c r="F38" s="611"/>
      <c r="G38" s="615">
        <v>0</v>
      </c>
      <c r="H38" s="615"/>
      <c r="I38" s="615">
        <v>0</v>
      </c>
      <c r="J38" s="615"/>
      <c r="K38" s="615">
        <v>0</v>
      </c>
      <c r="L38" s="615"/>
      <c r="M38" s="616">
        <v>0</v>
      </c>
      <c r="N38" s="617"/>
    </row>
    <row r="39" spans="1:14" x14ac:dyDescent="0.2">
      <c r="A39" s="599" t="s">
        <v>152</v>
      </c>
      <c r="B39" s="600"/>
      <c r="C39" s="600"/>
      <c r="D39" s="18" t="s">
        <v>151</v>
      </c>
      <c r="E39" s="600"/>
      <c r="F39" s="601"/>
      <c r="G39" s="602">
        <v>34</v>
      </c>
      <c r="H39" s="602"/>
      <c r="I39" s="602">
        <v>34</v>
      </c>
      <c r="J39" s="602"/>
      <c r="K39" s="602">
        <v>34</v>
      </c>
      <c r="L39" s="602"/>
      <c r="M39" s="603">
        <v>34</v>
      </c>
      <c r="N39" s="604"/>
    </row>
    <row r="40" spans="1:14" x14ac:dyDescent="0.2">
      <c r="A40" s="599" t="s">
        <v>153</v>
      </c>
      <c r="B40" s="600"/>
      <c r="C40" s="600"/>
      <c r="D40" s="18" t="s">
        <v>151</v>
      </c>
      <c r="E40" s="600"/>
      <c r="F40" s="601"/>
      <c r="G40" s="602">
        <v>53</v>
      </c>
      <c r="H40" s="602"/>
      <c r="I40" s="602">
        <v>53</v>
      </c>
      <c r="J40" s="602"/>
      <c r="K40" s="602">
        <v>53</v>
      </c>
      <c r="L40" s="602"/>
      <c r="M40" s="603">
        <v>53</v>
      </c>
      <c r="N40" s="604"/>
    </row>
    <row r="41" spans="1:14" x14ac:dyDescent="0.2">
      <c r="A41" s="599" t="s">
        <v>154</v>
      </c>
      <c r="B41" s="600"/>
      <c r="C41" s="600"/>
      <c r="D41" s="18" t="s">
        <v>151</v>
      </c>
      <c r="E41" s="600"/>
      <c r="F41" s="601"/>
      <c r="G41" s="602">
        <v>33</v>
      </c>
      <c r="H41" s="602"/>
      <c r="I41" s="602">
        <v>33</v>
      </c>
      <c r="J41" s="602"/>
      <c r="K41" s="602">
        <v>33</v>
      </c>
      <c r="L41" s="602"/>
      <c r="M41" s="603">
        <v>33</v>
      </c>
      <c r="N41" s="604"/>
    </row>
    <row r="42" spans="1:14" ht="13.5" thickBot="1" x14ac:dyDescent="0.25">
      <c r="A42" s="592" t="s">
        <v>155</v>
      </c>
      <c r="B42" s="593"/>
      <c r="C42" s="593"/>
      <c r="D42" s="19" t="s">
        <v>151</v>
      </c>
      <c r="E42" s="594"/>
      <c r="F42" s="595"/>
      <c r="G42" s="596">
        <v>2</v>
      </c>
      <c r="H42" s="596"/>
      <c r="I42" s="596">
        <v>2</v>
      </c>
      <c r="J42" s="596"/>
      <c r="K42" s="596">
        <v>2</v>
      </c>
      <c r="L42" s="596"/>
      <c r="M42" s="605">
        <v>2</v>
      </c>
      <c r="N42" s="606"/>
    </row>
    <row r="43" spans="1:14" ht="13.5" thickBot="1" x14ac:dyDescent="0.25">
      <c r="A43" s="20"/>
      <c r="B43" s="21"/>
      <c r="C43" s="21"/>
      <c r="D43" s="21"/>
      <c r="E43" s="597" t="s">
        <v>156</v>
      </c>
      <c r="F43" s="598"/>
      <c r="G43" s="597">
        <f>SUM(G38:H42)</f>
        <v>122</v>
      </c>
      <c r="H43" s="598"/>
      <c r="I43" s="597">
        <f>SUM(I38:J42)</f>
        <v>122</v>
      </c>
      <c r="J43" s="598"/>
      <c r="K43" s="597">
        <f>SUM(K38:L42)</f>
        <v>122</v>
      </c>
      <c r="L43" s="598"/>
      <c r="M43" s="607">
        <f>(M38+M39+M40+M41+M42)</f>
        <v>122</v>
      </c>
      <c r="N43" s="608"/>
    </row>
    <row r="46" spans="1:14" x14ac:dyDescent="0.2">
      <c r="A46" s="591"/>
      <c r="B46" s="591"/>
      <c r="C46" s="591"/>
      <c r="E46" s="22"/>
    </row>
    <row r="48" spans="1:14" x14ac:dyDescent="0.2">
      <c r="A48" s="591"/>
      <c r="B48" s="591"/>
    </row>
    <row r="49" spans="1:2" x14ac:dyDescent="0.2">
      <c r="A49" s="591"/>
      <c r="B49" s="591"/>
    </row>
    <row r="50" spans="1:2" x14ac:dyDescent="0.2">
      <c r="A50" s="591"/>
      <c r="B50" s="591"/>
    </row>
    <row r="51" spans="1:2" x14ac:dyDescent="0.2">
      <c r="A51" s="591"/>
      <c r="B51" s="591"/>
    </row>
    <row r="52" spans="1:2" x14ac:dyDescent="0.2">
      <c r="A52" s="591"/>
      <c r="B52" s="591"/>
    </row>
    <row r="53" spans="1:2" x14ac:dyDescent="0.2">
      <c r="A53" s="591"/>
      <c r="B53" s="591"/>
    </row>
    <row r="54" spans="1:2" x14ac:dyDescent="0.2">
      <c r="A54" s="591"/>
      <c r="B54" s="591"/>
    </row>
    <row r="55" spans="1:2" x14ac:dyDescent="0.2">
      <c r="A55" s="591"/>
      <c r="B55" s="591"/>
    </row>
    <row r="56" spans="1:2" x14ac:dyDescent="0.2">
      <c r="A56" s="591"/>
      <c r="B56" s="591"/>
    </row>
    <row r="57" spans="1:2" x14ac:dyDescent="0.2">
      <c r="A57" s="591"/>
      <c r="B57" s="591"/>
    </row>
    <row r="58" spans="1:2" x14ac:dyDescent="0.2">
      <c r="A58" s="591"/>
      <c r="B58" s="591"/>
    </row>
    <row r="59" spans="1:2" x14ac:dyDescent="0.2">
      <c r="A59" s="591"/>
      <c r="B59" s="591"/>
    </row>
    <row r="60" spans="1:2" x14ac:dyDescent="0.2">
      <c r="A60" s="591"/>
      <c r="B60" s="591"/>
    </row>
    <row r="61" spans="1:2" x14ac:dyDescent="0.2">
      <c r="A61" s="591"/>
      <c r="B61" s="591"/>
    </row>
    <row r="62" spans="1:2" x14ac:dyDescent="0.2">
      <c r="A62" s="591"/>
      <c r="B62" s="591"/>
    </row>
    <row r="63" spans="1:2" x14ac:dyDescent="0.2">
      <c r="A63" s="591"/>
      <c r="B63" s="591"/>
    </row>
    <row r="64" spans="1:2" x14ac:dyDescent="0.2">
      <c r="A64" s="591"/>
      <c r="B64" s="591"/>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7" type="noConversion"/>
  <pageMargins left="0.39370078740157483" right="0.39370078740157483" top="0.6692913385826772" bottom="0.19685039370078741" header="0.19685039370078741" footer="0.19685039370078741"/>
  <pageSetup paperSize="9" scale="95"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2"/>
  <sheetViews>
    <sheetView topLeftCell="A97" zoomScale="118" zoomScaleNormal="118" zoomScalePageLayoutView="90" workbookViewId="0">
      <selection activeCell="L49" sqref="L49"/>
    </sheetView>
  </sheetViews>
  <sheetFormatPr defaultRowHeight="12.75" x14ac:dyDescent="0.2"/>
  <cols>
    <col min="1" max="4" width="9.140625" style="4"/>
    <col min="5" max="6" width="14" style="4" bestFit="1" customWidth="1"/>
    <col min="7" max="7" width="14.28515625" style="4" bestFit="1" customWidth="1"/>
    <col min="8" max="8" width="12.7109375" style="4" customWidth="1"/>
    <col min="9" max="9" width="14.5703125" style="4" customWidth="1"/>
    <col min="10" max="10" width="13" style="4" customWidth="1"/>
    <col min="11" max="11" width="13.5703125" style="4" customWidth="1"/>
    <col min="12" max="12" width="13" style="4" customWidth="1"/>
    <col min="13" max="13" width="9.140625" style="4"/>
    <col min="14" max="14" width="19" style="4" bestFit="1" customWidth="1"/>
    <col min="15" max="16384" width="9.140625" style="4"/>
  </cols>
  <sheetData>
    <row r="1" spans="1:14" ht="21.75" customHeight="1" x14ac:dyDescent="0.2">
      <c r="A1" s="782"/>
      <c r="B1" s="783"/>
      <c r="C1" s="783"/>
      <c r="D1" s="783"/>
      <c r="E1" s="783"/>
      <c r="F1" s="783"/>
      <c r="G1" s="783"/>
      <c r="H1" s="783"/>
      <c r="I1" s="783"/>
      <c r="J1" s="783"/>
      <c r="K1" s="23" t="s">
        <v>112</v>
      </c>
      <c r="L1" s="24">
        <v>2021</v>
      </c>
    </row>
    <row r="2" spans="1:14" ht="24.75" customHeight="1" x14ac:dyDescent="0.2">
      <c r="A2" s="784" t="s">
        <v>157</v>
      </c>
      <c r="B2" s="785"/>
      <c r="C2" s="785"/>
      <c r="D2" s="785"/>
      <c r="E2" s="785"/>
      <c r="F2" s="785"/>
      <c r="G2" s="785"/>
      <c r="H2" s="785"/>
      <c r="I2" s="785"/>
      <c r="J2" s="785"/>
      <c r="K2" s="785"/>
      <c r="L2" s="786"/>
    </row>
    <row r="3" spans="1:14" x14ac:dyDescent="0.2">
      <c r="A3" s="787" t="s">
        <v>158</v>
      </c>
      <c r="B3" s="788"/>
      <c r="C3" s="788"/>
      <c r="D3" s="788"/>
      <c r="E3" s="788"/>
      <c r="F3" s="788"/>
      <c r="G3" s="788"/>
      <c r="H3" s="788"/>
      <c r="I3" s="788"/>
      <c r="J3" s="788"/>
      <c r="K3" s="788"/>
      <c r="L3" s="789"/>
    </row>
    <row r="4" spans="1:14" ht="16.5" customHeight="1" x14ac:dyDescent="0.2">
      <c r="A4" s="790" t="s">
        <v>159</v>
      </c>
      <c r="B4" s="791"/>
      <c r="C4" s="791"/>
      <c r="D4" s="791"/>
      <c r="E4" s="758">
        <f>$L$1-3</f>
        <v>2018</v>
      </c>
      <c r="F4" s="759"/>
      <c r="G4" s="758">
        <f>$L$1-2</f>
        <v>2019</v>
      </c>
      <c r="H4" s="759"/>
      <c r="I4" s="714">
        <f>$L$1-1</f>
        <v>2020</v>
      </c>
      <c r="J4" s="714"/>
      <c r="K4" s="714">
        <f>$L$1</f>
        <v>2021</v>
      </c>
      <c r="L4" s="715"/>
    </row>
    <row r="5" spans="1:14" ht="25.5" customHeight="1" x14ac:dyDescent="0.2">
      <c r="A5" s="792"/>
      <c r="B5" s="793"/>
      <c r="C5" s="791"/>
      <c r="D5" s="791"/>
      <c r="E5" s="372" t="s">
        <v>160</v>
      </c>
      <c r="F5" s="373" t="s">
        <v>161</v>
      </c>
      <c r="G5" s="372" t="s">
        <v>160</v>
      </c>
      <c r="H5" s="373" t="s">
        <v>161</v>
      </c>
      <c r="I5" s="25" t="s">
        <v>160</v>
      </c>
      <c r="J5" s="26" t="s">
        <v>161</v>
      </c>
      <c r="K5" s="27" t="s">
        <v>791</v>
      </c>
      <c r="L5" s="397"/>
    </row>
    <row r="6" spans="1:14" ht="24.75" customHeight="1" x14ac:dyDescent="0.2">
      <c r="A6" s="754" t="s">
        <v>162</v>
      </c>
      <c r="B6" s="755"/>
      <c r="C6" s="755"/>
      <c r="D6" s="755"/>
      <c r="E6" s="31"/>
      <c r="F6" s="30"/>
      <c r="G6" s="31"/>
      <c r="H6" s="30"/>
      <c r="I6" s="32">
        <v>107500</v>
      </c>
      <c r="J6" s="33"/>
      <c r="K6" s="32">
        <v>46000</v>
      </c>
      <c r="L6" s="33">
        <v>48393.78</v>
      </c>
    </row>
    <row r="7" spans="1:14" ht="24.75" customHeight="1" x14ac:dyDescent="0.2">
      <c r="A7" s="754" t="s">
        <v>163</v>
      </c>
      <c r="B7" s="755"/>
      <c r="C7" s="755"/>
      <c r="D7" s="755"/>
      <c r="E7" s="32">
        <v>107536.06</v>
      </c>
      <c r="F7" s="30"/>
      <c r="G7" s="32">
        <v>160112.04999999999</v>
      </c>
      <c r="H7" s="30"/>
      <c r="I7" s="32">
        <v>1428266.74</v>
      </c>
      <c r="J7" s="33"/>
      <c r="K7" s="32"/>
      <c r="L7" s="33">
        <v>1309352.72</v>
      </c>
    </row>
    <row r="8" spans="1:14" ht="24.75" customHeight="1" x14ac:dyDescent="0.2">
      <c r="A8" s="754" t="s">
        <v>164</v>
      </c>
      <c r="B8" s="755"/>
      <c r="C8" s="755"/>
      <c r="D8" s="755"/>
      <c r="E8" s="32">
        <v>2859533.42</v>
      </c>
      <c r="F8" s="35">
        <v>2793716.79</v>
      </c>
      <c r="G8" s="32">
        <v>2656654.2400000002</v>
      </c>
      <c r="H8" s="35">
        <v>2478475.2999999998</v>
      </c>
      <c r="I8" s="32">
        <v>2562957.5</v>
      </c>
      <c r="J8" s="36">
        <v>1878135.03</v>
      </c>
      <c r="K8" s="32">
        <v>2545600</v>
      </c>
      <c r="L8" s="36">
        <v>2419588.13</v>
      </c>
    </row>
    <row r="9" spans="1:14" ht="24.75" customHeight="1" x14ac:dyDescent="0.2">
      <c r="A9" s="754" t="s">
        <v>165</v>
      </c>
      <c r="B9" s="755"/>
      <c r="C9" s="755"/>
      <c r="D9" s="755"/>
      <c r="E9" s="32">
        <v>288663.15999999997</v>
      </c>
      <c r="F9" s="35">
        <v>303301.09000000003</v>
      </c>
      <c r="G9" s="32">
        <v>299698.08</v>
      </c>
      <c r="H9" s="35">
        <v>300118.65999999997</v>
      </c>
      <c r="I9" s="32">
        <v>789800.99</v>
      </c>
      <c r="J9" s="36">
        <v>727402.73</v>
      </c>
      <c r="K9" s="32">
        <v>281732.94</v>
      </c>
      <c r="L9" s="36">
        <v>499391.12</v>
      </c>
      <c r="N9" s="37"/>
    </row>
    <row r="10" spans="1:14" ht="24.75" customHeight="1" x14ac:dyDescent="0.2">
      <c r="A10" s="754" t="s">
        <v>166</v>
      </c>
      <c r="B10" s="755"/>
      <c r="C10" s="755"/>
      <c r="D10" s="755"/>
      <c r="E10" s="32">
        <v>675634.36</v>
      </c>
      <c r="F10" s="35">
        <v>636203.86</v>
      </c>
      <c r="G10" s="32">
        <v>737664.87</v>
      </c>
      <c r="H10" s="35">
        <v>749632.03</v>
      </c>
      <c r="I10" s="32">
        <v>593650.69999999995</v>
      </c>
      <c r="J10" s="36">
        <v>384677.17</v>
      </c>
      <c r="K10" s="32">
        <v>754287</v>
      </c>
      <c r="L10" s="36">
        <v>689650.97</v>
      </c>
    </row>
    <row r="11" spans="1:14" ht="24.75" customHeight="1" x14ac:dyDescent="0.2">
      <c r="A11" s="754" t="s">
        <v>167</v>
      </c>
      <c r="B11" s="755"/>
      <c r="C11" s="755"/>
      <c r="D11" s="755"/>
      <c r="E11" s="32">
        <v>189189.13</v>
      </c>
      <c r="F11" s="35">
        <v>183712.92</v>
      </c>
      <c r="G11" s="32">
        <v>2121727.48</v>
      </c>
      <c r="H11" s="35">
        <v>1241722.22</v>
      </c>
      <c r="I11" s="32">
        <v>204488.05</v>
      </c>
      <c r="J11" s="36">
        <v>182088.05</v>
      </c>
      <c r="K11" s="32">
        <v>308750</v>
      </c>
      <c r="L11" s="36">
        <v>355493.44</v>
      </c>
    </row>
    <row r="12" spans="1:14" ht="24.75" customHeight="1" x14ac:dyDescent="0.2">
      <c r="A12" s="776" t="s">
        <v>522</v>
      </c>
      <c r="B12" s="777"/>
      <c r="C12" s="777"/>
      <c r="D12" s="778"/>
      <c r="E12" s="32">
        <v>320000</v>
      </c>
      <c r="F12" s="35">
        <v>412967.45</v>
      </c>
      <c r="G12" s="32">
        <v>252724</v>
      </c>
      <c r="H12" s="35">
        <v>239072.44</v>
      </c>
      <c r="I12" s="32">
        <v>240000</v>
      </c>
      <c r="J12" s="36">
        <v>148868.84</v>
      </c>
      <c r="K12" s="32">
        <v>542500</v>
      </c>
      <c r="L12" s="36">
        <v>155000</v>
      </c>
    </row>
    <row r="13" spans="1:14" ht="24.75" customHeight="1" x14ac:dyDescent="0.2">
      <c r="A13" s="754" t="s">
        <v>168</v>
      </c>
      <c r="B13" s="755"/>
      <c r="C13" s="755"/>
      <c r="D13" s="755"/>
      <c r="E13" s="32">
        <v>320000</v>
      </c>
      <c r="F13" s="35">
        <v>343993.22</v>
      </c>
      <c r="G13" s="32">
        <v>252724</v>
      </c>
      <c r="H13" s="35">
        <v>93629</v>
      </c>
      <c r="I13" s="32">
        <v>240000</v>
      </c>
      <c r="J13" s="36">
        <v>240000</v>
      </c>
      <c r="K13" s="32">
        <v>542500</v>
      </c>
      <c r="L13" s="36">
        <v>952500</v>
      </c>
    </row>
    <row r="14" spans="1:14" ht="24.75" customHeight="1" x14ac:dyDescent="0.2">
      <c r="A14" s="776" t="s">
        <v>523</v>
      </c>
      <c r="B14" s="777"/>
      <c r="C14" s="777"/>
      <c r="D14" s="778"/>
      <c r="E14" s="32">
        <v>2512155.9500000002</v>
      </c>
      <c r="F14" s="35">
        <v>2512155.9500000002</v>
      </c>
      <c r="G14" s="32">
        <v>1294836.22</v>
      </c>
      <c r="H14" s="35">
        <v>1294836.23</v>
      </c>
      <c r="I14" s="32">
        <v>229225.02</v>
      </c>
      <c r="J14" s="36">
        <v>229225.02</v>
      </c>
      <c r="K14" s="32">
        <v>1500000</v>
      </c>
      <c r="L14" s="36">
        <v>209455</v>
      </c>
    </row>
    <row r="15" spans="1:14" ht="24.75" customHeight="1" x14ac:dyDescent="0.2">
      <c r="A15" s="779" t="s">
        <v>169</v>
      </c>
      <c r="B15" s="760"/>
      <c r="C15" s="760"/>
      <c r="D15" s="760"/>
      <c r="E15" s="32">
        <v>599914.11</v>
      </c>
      <c r="F15" s="35">
        <v>604982.69999999995</v>
      </c>
      <c r="G15" s="32">
        <v>1108964.78</v>
      </c>
      <c r="H15" s="35">
        <v>1071087.53</v>
      </c>
      <c r="I15" s="32">
        <v>914839.42</v>
      </c>
      <c r="J15" s="36">
        <v>665335.67000000004</v>
      </c>
      <c r="K15" s="32">
        <v>1753600</v>
      </c>
      <c r="L15" s="36">
        <v>685262.61</v>
      </c>
    </row>
    <row r="16" spans="1:14" ht="24.75" customHeight="1" thickBot="1" x14ac:dyDescent="0.25">
      <c r="A16" s="761" t="s">
        <v>170</v>
      </c>
      <c r="B16" s="762"/>
      <c r="C16" s="762"/>
      <c r="D16" s="762"/>
      <c r="E16" s="38">
        <f t="shared" ref="E16:I16" si="0">SUM(E6:E15)</f>
        <v>7872626.1900000004</v>
      </c>
      <c r="F16" s="38">
        <f t="shared" si="0"/>
        <v>7791033.9799999995</v>
      </c>
      <c r="G16" s="38">
        <f t="shared" si="0"/>
        <v>8885105.7200000007</v>
      </c>
      <c r="H16" s="38">
        <f t="shared" si="0"/>
        <v>7468573.4100000011</v>
      </c>
      <c r="I16" s="38">
        <f t="shared" si="0"/>
        <v>7310728.4199999999</v>
      </c>
      <c r="J16" s="39">
        <f>SUM(J8:J15)</f>
        <v>4455732.51</v>
      </c>
      <c r="K16" s="39">
        <f>SUM(K6:K15)</f>
        <v>8274969.9399999995</v>
      </c>
      <c r="L16" s="39">
        <f>SUM(L6:L15)</f>
        <v>7324087.7700000005</v>
      </c>
    </row>
    <row r="17" spans="1:13" ht="14.25" customHeight="1" thickBot="1" x14ac:dyDescent="0.25">
      <c r="A17" s="40"/>
      <c r="B17" s="41"/>
      <c r="C17" s="41"/>
      <c r="D17" s="41"/>
      <c r="E17" s="41"/>
      <c r="F17" s="41"/>
      <c r="G17" s="41"/>
      <c r="H17" s="41"/>
      <c r="I17" s="41"/>
      <c r="J17" s="41"/>
      <c r="K17" s="41"/>
      <c r="L17" s="42"/>
    </row>
    <row r="18" spans="1:13" ht="15" customHeight="1" x14ac:dyDescent="0.2">
      <c r="A18" s="763" t="s">
        <v>171</v>
      </c>
      <c r="B18" s="764"/>
      <c r="C18" s="764"/>
      <c r="D18" s="764"/>
      <c r="E18" s="764"/>
      <c r="F18" s="764"/>
      <c r="G18" s="764"/>
      <c r="H18" s="764"/>
      <c r="I18" s="764"/>
      <c r="J18" s="764"/>
      <c r="K18" s="764"/>
      <c r="L18" s="765"/>
      <c r="M18" s="43"/>
    </row>
    <row r="19" spans="1:13" ht="15" customHeight="1" x14ac:dyDescent="0.2">
      <c r="A19" s="768" t="s">
        <v>159</v>
      </c>
      <c r="B19" s="769"/>
      <c r="C19" s="769"/>
      <c r="D19" s="769"/>
      <c r="E19" s="714">
        <f>$L$1-3</f>
        <v>2018</v>
      </c>
      <c r="F19" s="714"/>
      <c r="G19" s="714">
        <f>$L$1-2</f>
        <v>2019</v>
      </c>
      <c r="H19" s="714"/>
      <c r="I19" s="714">
        <f>$L$1-1</f>
        <v>2020</v>
      </c>
      <c r="J19" s="714"/>
      <c r="K19" s="714">
        <f>$L$1</f>
        <v>2021</v>
      </c>
      <c r="L19" s="715"/>
    </row>
    <row r="20" spans="1:13" ht="12.75" customHeight="1" x14ac:dyDescent="0.2">
      <c r="A20" s="780"/>
      <c r="B20" s="781"/>
      <c r="C20" s="769"/>
      <c r="D20" s="769"/>
      <c r="E20" s="25" t="s">
        <v>172</v>
      </c>
      <c r="F20" s="26" t="s">
        <v>173</v>
      </c>
      <c r="G20" s="25" t="s">
        <v>172</v>
      </c>
      <c r="H20" s="26" t="s">
        <v>173</v>
      </c>
      <c r="I20" s="25" t="s">
        <v>172</v>
      </c>
      <c r="J20" s="26" t="s">
        <v>173</v>
      </c>
      <c r="K20" s="27" t="s">
        <v>791</v>
      </c>
      <c r="L20" s="28"/>
    </row>
    <row r="21" spans="1:13" ht="24.75" customHeight="1" x14ac:dyDescent="0.2">
      <c r="A21" s="779" t="s">
        <v>174</v>
      </c>
      <c r="B21" s="760"/>
      <c r="C21" s="760"/>
      <c r="D21" s="760"/>
      <c r="E21" s="32">
        <v>3231483.07</v>
      </c>
      <c r="F21" s="34">
        <v>3123914.24</v>
      </c>
      <c r="G21" s="32">
        <v>3394285.64</v>
      </c>
      <c r="H21" s="34">
        <v>3379647.94</v>
      </c>
      <c r="I21" s="32">
        <v>3541436.24</v>
      </c>
      <c r="J21" s="36">
        <v>2701297.93</v>
      </c>
      <c r="K21" s="32">
        <v>3452719.94</v>
      </c>
      <c r="L21" s="36">
        <v>3316418.04</v>
      </c>
    </row>
    <row r="22" spans="1:13" ht="24.75" customHeight="1" x14ac:dyDescent="0.2">
      <c r="A22" s="779" t="s">
        <v>175</v>
      </c>
      <c r="B22" s="760"/>
      <c r="C22" s="760"/>
      <c r="D22" s="760"/>
      <c r="E22" s="32">
        <v>463326.34</v>
      </c>
      <c r="F22" s="34">
        <v>219385.99</v>
      </c>
      <c r="G22" s="32">
        <v>2217277.38</v>
      </c>
      <c r="H22" s="34">
        <v>779383.75</v>
      </c>
      <c r="I22" s="32">
        <v>2071712.46</v>
      </c>
      <c r="J22" s="36">
        <v>448679.08</v>
      </c>
      <c r="K22" s="32">
        <v>892750</v>
      </c>
      <c r="L22" s="36">
        <v>713242.32</v>
      </c>
    </row>
    <row r="23" spans="1:13" ht="24.75" customHeight="1" x14ac:dyDescent="0.2">
      <c r="A23" s="754" t="s">
        <v>176</v>
      </c>
      <c r="B23" s="755"/>
      <c r="C23" s="755"/>
      <c r="D23" s="755"/>
      <c r="E23" s="32">
        <v>320000</v>
      </c>
      <c r="F23" s="34">
        <v>558628.41</v>
      </c>
      <c r="G23" s="32">
        <v>252724</v>
      </c>
      <c r="H23" s="34">
        <v>93629</v>
      </c>
      <c r="I23" s="32">
        <v>240000</v>
      </c>
      <c r="J23" s="36">
        <v>240000</v>
      </c>
      <c r="K23" s="32">
        <v>542500</v>
      </c>
      <c r="L23" s="36">
        <v>155000</v>
      </c>
    </row>
    <row r="24" spans="1:13" ht="24.75" customHeight="1" x14ac:dyDescent="0.2">
      <c r="A24" s="779" t="s">
        <v>177</v>
      </c>
      <c r="B24" s="760"/>
      <c r="C24" s="760"/>
      <c r="D24" s="760"/>
      <c r="E24" s="32">
        <v>322028.34999999998</v>
      </c>
      <c r="F24" s="34">
        <v>432546.12</v>
      </c>
      <c r="G24" s="32">
        <v>257624.38</v>
      </c>
      <c r="H24" s="34">
        <v>257624.38</v>
      </c>
      <c r="I24" s="32">
        <v>121313.47</v>
      </c>
      <c r="J24" s="36">
        <v>121313.47</v>
      </c>
      <c r="K24" s="32">
        <v>133400</v>
      </c>
      <c r="L24" s="36">
        <v>117849.94</v>
      </c>
    </row>
    <row r="25" spans="1:13" ht="24.75" customHeight="1" x14ac:dyDescent="0.2">
      <c r="A25" s="779" t="s">
        <v>178</v>
      </c>
      <c r="B25" s="760"/>
      <c r="C25" s="760"/>
      <c r="D25" s="760"/>
      <c r="E25" s="32">
        <v>2512155.9500000002</v>
      </c>
      <c r="F25" s="34">
        <v>2883948.37</v>
      </c>
      <c r="G25" s="32">
        <v>1294836.23</v>
      </c>
      <c r="H25" s="34">
        <v>1294836.23</v>
      </c>
      <c r="I25" s="32">
        <v>229225.02</v>
      </c>
      <c r="J25" s="36">
        <v>229225.02</v>
      </c>
      <c r="K25" s="32">
        <v>1500000</v>
      </c>
      <c r="L25" s="36">
        <v>209455</v>
      </c>
    </row>
    <row r="26" spans="1:13" ht="24.75" customHeight="1" x14ac:dyDescent="0.2">
      <c r="A26" s="779" t="s">
        <v>179</v>
      </c>
      <c r="B26" s="760"/>
      <c r="C26" s="760"/>
      <c r="D26" s="760"/>
      <c r="E26" s="32">
        <v>599914.11</v>
      </c>
      <c r="F26" s="34">
        <v>531806.54</v>
      </c>
      <c r="G26" s="32">
        <v>1111186.25</v>
      </c>
      <c r="H26" s="34">
        <v>1131307</v>
      </c>
      <c r="I26" s="32">
        <v>914839.42</v>
      </c>
      <c r="J26" s="36">
        <v>589293.47</v>
      </c>
      <c r="K26" s="32">
        <v>1753600</v>
      </c>
      <c r="L26" s="36">
        <v>685262.61</v>
      </c>
    </row>
    <row r="27" spans="1:13" s="44" customFormat="1" ht="24.75" customHeight="1" thickBot="1" x14ac:dyDescent="0.25">
      <c r="A27" s="761" t="s">
        <v>180</v>
      </c>
      <c r="B27" s="762"/>
      <c r="C27" s="762"/>
      <c r="D27" s="762"/>
      <c r="E27" s="38">
        <f t="shared" ref="E27:L27" si="1">SUM(E21:E26)</f>
        <v>7448907.8200000003</v>
      </c>
      <c r="F27" s="38">
        <f t="shared" si="1"/>
        <v>7750229.6700000009</v>
      </c>
      <c r="G27" s="38">
        <f t="shared" si="1"/>
        <v>8527933.879999999</v>
      </c>
      <c r="H27" s="38">
        <f t="shared" si="1"/>
        <v>6936428.2999999989</v>
      </c>
      <c r="I27" s="38">
        <f t="shared" si="1"/>
        <v>7118526.6099999994</v>
      </c>
      <c r="J27" s="39">
        <f t="shared" si="1"/>
        <v>4329808.9700000007</v>
      </c>
      <c r="K27" s="39">
        <f t="shared" si="1"/>
        <v>8274969.9399999995</v>
      </c>
      <c r="L27" s="39">
        <f t="shared" si="1"/>
        <v>5197227.91</v>
      </c>
    </row>
    <row r="28" spans="1:13" ht="14.25" customHeight="1" thickBot="1" x14ac:dyDescent="0.25">
      <c r="A28" s="40"/>
      <c r="B28" s="41"/>
      <c r="C28" s="41"/>
      <c r="D28" s="41"/>
      <c r="E28" s="41"/>
      <c r="F28" s="41"/>
      <c r="G28" s="41"/>
      <c r="H28" s="41"/>
      <c r="I28" s="41"/>
      <c r="J28" s="41"/>
      <c r="K28" s="41"/>
      <c r="L28" s="42"/>
    </row>
    <row r="29" spans="1:13" ht="14.25" customHeight="1" x14ac:dyDescent="0.2">
      <c r="A29" s="763" t="s">
        <v>181</v>
      </c>
      <c r="B29" s="764"/>
      <c r="C29" s="764"/>
      <c r="D29" s="764"/>
      <c r="E29" s="764"/>
      <c r="F29" s="764"/>
      <c r="G29" s="764"/>
      <c r="H29" s="764"/>
      <c r="I29" s="764"/>
      <c r="J29" s="764"/>
      <c r="K29" s="764"/>
      <c r="L29" s="765"/>
    </row>
    <row r="30" spans="1:13" ht="14.25" customHeight="1" x14ac:dyDescent="0.2">
      <c r="A30" s="768" t="s">
        <v>182</v>
      </c>
      <c r="B30" s="769" t="s">
        <v>183</v>
      </c>
      <c r="C30" s="769"/>
      <c r="D30" s="769"/>
      <c r="E30" s="714">
        <f>$L$1-3</f>
        <v>2018</v>
      </c>
      <c r="F30" s="714"/>
      <c r="G30" s="714">
        <f>$L$1-2</f>
        <v>2019</v>
      </c>
      <c r="H30" s="714"/>
      <c r="I30" s="714">
        <f>$L$1-1</f>
        <v>2020</v>
      </c>
      <c r="J30" s="714"/>
      <c r="K30" s="714">
        <f>$L$1</f>
        <v>2021</v>
      </c>
      <c r="L30" s="715"/>
    </row>
    <row r="31" spans="1:13" ht="14.25" customHeight="1" x14ac:dyDescent="0.2">
      <c r="A31" s="768"/>
      <c r="B31" s="769"/>
      <c r="C31" s="769"/>
      <c r="D31" s="769"/>
      <c r="E31" s="26" t="s">
        <v>184</v>
      </c>
      <c r="F31" s="26" t="s">
        <v>185</v>
      </c>
      <c r="G31" s="26" t="s">
        <v>184</v>
      </c>
      <c r="H31" s="26" t="s">
        <v>185</v>
      </c>
      <c r="I31" s="26" t="s">
        <v>184</v>
      </c>
      <c r="J31" s="26" t="s">
        <v>185</v>
      </c>
      <c r="K31" s="45" t="s">
        <v>184</v>
      </c>
      <c r="L31" s="28" t="s">
        <v>185</v>
      </c>
    </row>
    <row r="32" spans="1:13" ht="28.5" customHeight="1" x14ac:dyDescent="0.2">
      <c r="A32" s="46">
        <v>1</v>
      </c>
      <c r="B32" s="755" t="s">
        <v>186</v>
      </c>
      <c r="C32" s="755"/>
      <c r="D32" s="755"/>
      <c r="E32" s="29">
        <v>1242365.4399999999</v>
      </c>
      <c r="F32" s="34">
        <v>755534.02</v>
      </c>
      <c r="G32" s="29">
        <v>1256532.5900000001</v>
      </c>
      <c r="H32" s="34">
        <v>514246.18</v>
      </c>
      <c r="I32" s="32">
        <v>1365693.47</v>
      </c>
      <c r="J32" s="36">
        <v>609477.61</v>
      </c>
      <c r="K32" s="32">
        <v>1363628.43</v>
      </c>
      <c r="L32" s="36">
        <v>567848.36</v>
      </c>
    </row>
    <row r="33" spans="1:12" ht="14.25" customHeight="1" x14ac:dyDescent="0.2">
      <c r="A33" s="46">
        <v>2</v>
      </c>
      <c r="B33" s="760" t="s">
        <v>187</v>
      </c>
      <c r="C33" s="760"/>
      <c r="D33" s="760"/>
      <c r="E33" s="29">
        <v>74234.59</v>
      </c>
      <c r="F33" s="34">
        <v>42724.93</v>
      </c>
      <c r="G33" s="29">
        <v>59086.16</v>
      </c>
      <c r="H33" s="34">
        <v>41659.68</v>
      </c>
      <c r="I33" s="32">
        <v>55716.42</v>
      </c>
      <c r="J33" s="36">
        <v>51629.39</v>
      </c>
      <c r="K33" s="32">
        <v>62085.24</v>
      </c>
      <c r="L33" s="36">
        <v>53389.73</v>
      </c>
    </row>
    <row r="34" spans="1:12" ht="14.25" customHeight="1" x14ac:dyDescent="0.2">
      <c r="A34" s="46">
        <v>3</v>
      </c>
      <c r="B34" s="760" t="s">
        <v>188</v>
      </c>
      <c r="C34" s="760"/>
      <c r="D34" s="760"/>
      <c r="E34" s="29">
        <v>451760.3</v>
      </c>
      <c r="F34" s="34">
        <v>147526.16</v>
      </c>
      <c r="G34" s="29">
        <v>486882.2</v>
      </c>
      <c r="H34" s="34">
        <v>177775.78</v>
      </c>
      <c r="I34" s="32">
        <v>456024.68</v>
      </c>
      <c r="J34" s="36">
        <v>145639.72</v>
      </c>
      <c r="K34" s="32">
        <v>495885.89</v>
      </c>
      <c r="L34" s="36">
        <v>170786.37</v>
      </c>
    </row>
    <row r="35" spans="1:12" ht="14.25" customHeight="1" x14ac:dyDescent="0.2">
      <c r="A35" s="46">
        <v>4</v>
      </c>
      <c r="B35" s="760" t="s">
        <v>189</v>
      </c>
      <c r="C35" s="760"/>
      <c r="D35" s="760"/>
      <c r="E35" s="29">
        <v>68892.36</v>
      </c>
      <c r="F35" s="34">
        <v>34556.800000000003</v>
      </c>
      <c r="G35" s="29">
        <v>70516.56</v>
      </c>
      <c r="H35" s="34">
        <v>23880</v>
      </c>
      <c r="I35" s="32">
        <v>950221.82</v>
      </c>
      <c r="J35" s="36">
        <v>113616.25</v>
      </c>
      <c r="K35" s="32">
        <v>833830.74</v>
      </c>
      <c r="L35" s="36">
        <v>24895.88</v>
      </c>
    </row>
    <row r="36" spans="1:12" ht="14.25" customHeight="1" x14ac:dyDescent="0.2">
      <c r="A36" s="46">
        <v>5</v>
      </c>
      <c r="B36" s="770" t="s">
        <v>524</v>
      </c>
      <c r="C36" s="771"/>
      <c r="D36" s="772"/>
      <c r="E36" s="29">
        <v>238628.41</v>
      </c>
      <c r="F36" s="34">
        <v>238628.41</v>
      </c>
      <c r="G36" s="29">
        <v>145660.96</v>
      </c>
      <c r="H36" s="34">
        <v>145443.44</v>
      </c>
      <c r="I36" s="32">
        <v>159095</v>
      </c>
      <c r="J36" s="36"/>
      <c r="K36" s="32">
        <v>210644.16</v>
      </c>
      <c r="L36" s="36">
        <v>89517.6</v>
      </c>
    </row>
    <row r="37" spans="1:12" ht="14.25" customHeight="1" x14ac:dyDescent="0.2">
      <c r="A37" s="46">
        <v>6</v>
      </c>
      <c r="B37" s="760" t="s">
        <v>190</v>
      </c>
      <c r="C37" s="760"/>
      <c r="D37" s="760"/>
      <c r="E37" s="29">
        <v>67371.59</v>
      </c>
      <c r="F37" s="34">
        <v>23993.22</v>
      </c>
      <c r="G37" s="29"/>
      <c r="H37" s="34"/>
      <c r="I37" s="32">
        <v>159095</v>
      </c>
      <c r="J37" s="36"/>
      <c r="K37" s="32">
        <v>119513.43</v>
      </c>
      <c r="L37" s="36">
        <v>95610.74</v>
      </c>
    </row>
    <row r="38" spans="1:12" ht="14.25" customHeight="1" x14ac:dyDescent="0.2">
      <c r="A38" s="46">
        <v>7</v>
      </c>
      <c r="B38" s="773" t="s">
        <v>525</v>
      </c>
      <c r="C38" s="774"/>
      <c r="D38" s="775"/>
      <c r="E38" s="29"/>
      <c r="F38" s="34"/>
      <c r="G38" s="29"/>
      <c r="H38" s="34"/>
      <c r="I38" s="32"/>
      <c r="J38" s="36"/>
      <c r="K38" s="32"/>
      <c r="L38" s="36"/>
    </row>
    <row r="39" spans="1:12" ht="14.25" customHeight="1" x14ac:dyDescent="0.2">
      <c r="A39" s="46">
        <v>9</v>
      </c>
      <c r="B39" s="760" t="s">
        <v>191</v>
      </c>
      <c r="C39" s="760"/>
      <c r="D39" s="760"/>
      <c r="E39" s="29">
        <v>49358.91</v>
      </c>
      <c r="F39" s="34">
        <v>5147.09</v>
      </c>
      <c r="G39" s="29">
        <v>44641.919999999998</v>
      </c>
      <c r="H39" s="34"/>
      <c r="I39" s="32">
        <v>43230.91</v>
      </c>
      <c r="J39" s="36">
        <v>508.96</v>
      </c>
      <c r="K39" s="32">
        <v>35309.31</v>
      </c>
      <c r="L39" s="36">
        <v>2270.3200000000002</v>
      </c>
    </row>
    <row r="40" spans="1:12" s="44" customFormat="1" ht="14.25" customHeight="1" x14ac:dyDescent="0.2">
      <c r="A40" s="766" t="s">
        <v>192</v>
      </c>
      <c r="B40" s="767"/>
      <c r="C40" s="767"/>
      <c r="D40" s="767"/>
      <c r="E40" s="47">
        <f t="shared" ref="E40:J40" si="2">SUM(E32:E39)</f>
        <v>2192611.6</v>
      </c>
      <c r="F40" s="47">
        <f t="shared" si="2"/>
        <v>1248110.6300000001</v>
      </c>
      <c r="G40" s="47">
        <f t="shared" si="2"/>
        <v>2063320.39</v>
      </c>
      <c r="H40" s="47">
        <f t="shared" si="2"/>
        <v>903005.08000000007</v>
      </c>
      <c r="I40" s="47">
        <f t="shared" si="2"/>
        <v>3189077.3</v>
      </c>
      <c r="J40" s="47">
        <f t="shared" si="2"/>
        <v>920871.92999999993</v>
      </c>
      <c r="K40" s="47">
        <f t="shared" ref="K40:L40" si="3">SUM(K32:K39)</f>
        <v>3120897.2</v>
      </c>
      <c r="L40" s="47">
        <f t="shared" si="3"/>
        <v>1004318.9999999999</v>
      </c>
    </row>
    <row r="41" spans="1:12" ht="14.25" customHeight="1" x14ac:dyDescent="0.2">
      <c r="A41" s="768" t="s">
        <v>182</v>
      </c>
      <c r="B41" s="769" t="s">
        <v>193</v>
      </c>
      <c r="C41" s="769"/>
      <c r="D41" s="769"/>
      <c r="E41" s="371">
        <f>$L$1-2</f>
        <v>2019</v>
      </c>
      <c r="F41" s="371"/>
      <c r="G41" s="714">
        <f>$L$1-1</f>
        <v>2020</v>
      </c>
      <c r="H41" s="714"/>
      <c r="I41" s="714"/>
      <c r="J41" s="714"/>
      <c r="K41" s="714"/>
      <c r="L41" s="715"/>
    </row>
    <row r="42" spans="1:12" ht="14.25" customHeight="1" x14ac:dyDescent="0.2">
      <c r="A42" s="768"/>
      <c r="B42" s="769"/>
      <c r="C42" s="769"/>
      <c r="D42" s="769"/>
      <c r="E42" s="373" t="s">
        <v>194</v>
      </c>
      <c r="F42" s="373" t="s">
        <v>195</v>
      </c>
      <c r="G42" s="373" t="s">
        <v>194</v>
      </c>
      <c r="H42" s="373" t="s">
        <v>195</v>
      </c>
      <c r="I42" s="26"/>
      <c r="J42" s="26"/>
      <c r="K42" s="45"/>
      <c r="L42" s="28"/>
    </row>
    <row r="43" spans="1:12" ht="14.25" customHeight="1" x14ac:dyDescent="0.2">
      <c r="A43" s="46">
        <v>1</v>
      </c>
      <c r="B43" s="760" t="s">
        <v>196</v>
      </c>
      <c r="C43" s="760"/>
      <c r="D43" s="760"/>
      <c r="E43" s="29">
        <v>731135.98</v>
      </c>
      <c r="F43" s="34">
        <v>620669.19999999995</v>
      </c>
      <c r="G43" s="29">
        <v>814997.23</v>
      </c>
      <c r="H43" s="34">
        <v>694659.67</v>
      </c>
      <c r="I43" s="32">
        <v>806343.78</v>
      </c>
      <c r="J43" s="36">
        <v>642670.93999999994</v>
      </c>
      <c r="K43" s="32">
        <v>867312.61</v>
      </c>
      <c r="L43" s="36">
        <v>708369.81</v>
      </c>
    </row>
    <row r="44" spans="1:12" ht="14.25" customHeight="1" x14ac:dyDescent="0.2">
      <c r="A44" s="46">
        <v>2</v>
      </c>
      <c r="B44" s="760" t="s">
        <v>197</v>
      </c>
      <c r="C44" s="760"/>
      <c r="D44" s="760"/>
      <c r="E44" s="29">
        <v>81527.05</v>
      </c>
      <c r="F44" s="34">
        <v>66007.17</v>
      </c>
      <c r="G44" s="29">
        <v>325162.2</v>
      </c>
      <c r="H44" s="34">
        <v>268760.99</v>
      </c>
      <c r="I44" s="32">
        <v>380296.76</v>
      </c>
      <c r="J44" s="36">
        <v>300271.63</v>
      </c>
      <c r="K44" s="32">
        <v>448843.1</v>
      </c>
      <c r="L44" s="36">
        <v>383156.73</v>
      </c>
    </row>
    <row r="45" spans="1:12" ht="26.25" customHeight="1" x14ac:dyDescent="0.2">
      <c r="A45" s="46">
        <v>3</v>
      </c>
      <c r="B45" s="755" t="s">
        <v>198</v>
      </c>
      <c r="C45" s="755"/>
      <c r="D45" s="755"/>
      <c r="E45" s="29">
        <v>238628.41</v>
      </c>
      <c r="F45" s="34">
        <v>238628.41</v>
      </c>
      <c r="G45" s="29"/>
      <c r="H45" s="34"/>
      <c r="I45" s="32">
        <v>159095</v>
      </c>
      <c r="J45" s="36"/>
      <c r="K45" s="32">
        <v>119513</v>
      </c>
      <c r="L45" s="36"/>
    </row>
    <row r="46" spans="1:12" ht="14.25" customHeight="1" x14ac:dyDescent="0.2">
      <c r="A46" s="46">
        <v>4</v>
      </c>
      <c r="B46" s="760" t="s">
        <v>199</v>
      </c>
      <c r="C46" s="760"/>
      <c r="D46" s="760"/>
      <c r="E46" s="29">
        <v>110923.09</v>
      </c>
      <c r="F46" s="34">
        <v>110517.77</v>
      </c>
      <c r="G46" s="29"/>
      <c r="H46" s="34"/>
      <c r="I46" s="32"/>
      <c r="J46" s="36"/>
      <c r="K46" s="32"/>
      <c r="L46" s="36"/>
    </row>
    <row r="47" spans="1:12" ht="20.25" customHeight="1" x14ac:dyDescent="0.2">
      <c r="A47" s="46">
        <v>5</v>
      </c>
      <c r="B47" s="755" t="s">
        <v>200</v>
      </c>
      <c r="C47" s="755"/>
      <c r="D47" s="755"/>
      <c r="E47" s="29">
        <v>371792.42</v>
      </c>
      <c r="F47" s="34">
        <v>371792.42</v>
      </c>
      <c r="G47" s="29"/>
      <c r="H47" s="34"/>
      <c r="I47" s="32"/>
      <c r="J47" s="36"/>
      <c r="K47" s="32"/>
      <c r="L47" s="36"/>
    </row>
    <row r="48" spans="1:12" ht="14.25" customHeight="1" x14ac:dyDescent="0.2">
      <c r="A48" s="46">
        <v>7</v>
      </c>
      <c r="B48" s="760" t="s">
        <v>191</v>
      </c>
      <c r="C48" s="760"/>
      <c r="D48" s="760"/>
      <c r="E48" s="29">
        <v>62085.75</v>
      </c>
      <c r="F48" s="34">
        <v>47238.81</v>
      </c>
      <c r="G48" s="29">
        <v>130193.3</v>
      </c>
      <c r="H48" s="34">
        <v>107372.84</v>
      </c>
      <c r="I48" s="32">
        <v>73347.8</v>
      </c>
      <c r="J48" s="36">
        <v>50204.05</v>
      </c>
      <c r="K48" s="32">
        <v>98689.49</v>
      </c>
      <c r="L48" s="36">
        <v>80272.100000000006</v>
      </c>
    </row>
    <row r="49" spans="1:12" s="44" customFormat="1" ht="14.25" customHeight="1" thickBot="1" x14ac:dyDescent="0.25">
      <c r="A49" s="761" t="s">
        <v>201</v>
      </c>
      <c r="B49" s="762"/>
      <c r="C49" s="762"/>
      <c r="D49" s="762"/>
      <c r="E49" s="38">
        <f t="shared" ref="E49:H49" si="4">SUM(E43:E48)</f>
        <v>1596092.7</v>
      </c>
      <c r="F49" s="38">
        <f t="shared" si="4"/>
        <v>1454853.78</v>
      </c>
      <c r="G49" s="38">
        <f t="shared" si="4"/>
        <v>1270352.73</v>
      </c>
      <c r="H49" s="38">
        <f t="shared" si="4"/>
        <v>1070793.5</v>
      </c>
      <c r="I49" s="38">
        <f t="shared" ref="I49:L49" si="5">SUM(I43:I48)</f>
        <v>1419083.34</v>
      </c>
      <c r="J49" s="38">
        <f t="shared" si="5"/>
        <v>993146.62</v>
      </c>
      <c r="K49" s="38">
        <f t="shared" si="5"/>
        <v>1534358.2</v>
      </c>
      <c r="L49" s="39">
        <f t="shared" si="5"/>
        <v>1171798.6400000001</v>
      </c>
    </row>
    <row r="50" spans="1:12" ht="14.25" customHeight="1" thickBot="1" x14ac:dyDescent="0.25">
      <c r="A50" s="40"/>
      <c r="B50" s="41"/>
      <c r="C50" s="41"/>
      <c r="D50" s="41"/>
      <c r="E50" s="41"/>
      <c r="F50" s="41"/>
      <c r="G50" s="41"/>
      <c r="H50" s="41"/>
      <c r="I50" s="41"/>
      <c r="J50" s="41"/>
      <c r="K50" s="41"/>
      <c r="L50" s="42"/>
    </row>
    <row r="51" spans="1:12" ht="15.75" customHeight="1" x14ac:dyDescent="0.2">
      <c r="A51" s="763" t="s">
        <v>202</v>
      </c>
      <c r="B51" s="764"/>
      <c r="C51" s="764"/>
      <c r="D51" s="764"/>
      <c r="E51" s="764"/>
      <c r="F51" s="764"/>
      <c r="G51" s="764"/>
      <c r="H51" s="764"/>
      <c r="I51" s="764"/>
      <c r="J51" s="764"/>
      <c r="K51" s="764"/>
      <c r="L51" s="765"/>
    </row>
    <row r="52" spans="1:12" ht="15.75" customHeight="1" x14ac:dyDescent="0.2">
      <c r="A52" s="712" t="s">
        <v>115</v>
      </c>
      <c r="B52" s="713"/>
      <c r="C52" s="713"/>
      <c r="D52" s="713"/>
      <c r="E52" s="758">
        <f>$L$1-3</f>
        <v>2018</v>
      </c>
      <c r="F52" s="759"/>
      <c r="G52" s="758">
        <f>$L$1-2</f>
        <v>2019</v>
      </c>
      <c r="H52" s="759"/>
      <c r="I52" s="758">
        <f>$L$1-1</f>
        <v>2020</v>
      </c>
      <c r="J52" s="759"/>
      <c r="K52" s="714">
        <f>$L$1</f>
        <v>2021</v>
      </c>
      <c r="L52" s="715"/>
    </row>
    <row r="53" spans="1:12" ht="28.5" customHeight="1" x14ac:dyDescent="0.2">
      <c r="A53" s="754" t="s">
        <v>203</v>
      </c>
      <c r="B53" s="755"/>
      <c r="C53" s="755"/>
      <c r="D53" s="755"/>
      <c r="E53" s="756">
        <v>279863.15999999997</v>
      </c>
      <c r="F53" s="757"/>
      <c r="G53" s="756">
        <v>284348.08</v>
      </c>
      <c r="H53" s="757"/>
      <c r="I53" s="752">
        <v>777930.99</v>
      </c>
      <c r="J53" s="753"/>
      <c r="K53" s="752">
        <v>281732.94</v>
      </c>
      <c r="L53" s="753"/>
    </row>
    <row r="54" spans="1:12" ht="24.75" customHeight="1" x14ac:dyDescent="0.2">
      <c r="A54" s="754" t="s">
        <v>204</v>
      </c>
      <c r="B54" s="755"/>
      <c r="C54" s="755"/>
      <c r="D54" s="755"/>
      <c r="E54" s="756">
        <v>111602.58</v>
      </c>
      <c r="F54" s="757"/>
      <c r="G54" s="756">
        <v>113490</v>
      </c>
      <c r="H54" s="757"/>
      <c r="I54" s="752">
        <v>101300</v>
      </c>
      <c r="J54" s="753"/>
      <c r="K54" s="752">
        <v>85380</v>
      </c>
      <c r="L54" s="753"/>
    </row>
    <row r="55" spans="1:12" ht="24.75" customHeight="1" x14ac:dyDescent="0.2">
      <c r="A55" s="754" t="s">
        <v>205</v>
      </c>
      <c r="B55" s="755"/>
      <c r="C55" s="755"/>
      <c r="D55" s="755"/>
      <c r="E55" s="756">
        <v>935338.69</v>
      </c>
      <c r="F55" s="757"/>
      <c r="G55" s="756">
        <v>947157.08</v>
      </c>
      <c r="H55" s="757"/>
      <c r="I55" s="752">
        <v>955025.64</v>
      </c>
      <c r="J55" s="753"/>
      <c r="K55" s="752">
        <v>950664.81</v>
      </c>
      <c r="L55" s="753"/>
    </row>
    <row r="56" spans="1:12" ht="24" customHeight="1" x14ac:dyDescent="0.2">
      <c r="A56" s="754" t="s">
        <v>206</v>
      </c>
      <c r="B56" s="755"/>
      <c r="C56" s="755"/>
      <c r="D56" s="755"/>
      <c r="E56" s="756">
        <v>332028.34999999998</v>
      </c>
      <c r="F56" s="757"/>
      <c r="G56" s="756">
        <v>257624.38</v>
      </c>
      <c r="H56" s="757"/>
      <c r="I56" s="752">
        <v>88446.33</v>
      </c>
      <c r="J56" s="753"/>
      <c r="K56" s="752">
        <v>133400</v>
      </c>
      <c r="L56" s="753"/>
    </row>
    <row r="57" spans="1:12" ht="22.5" customHeight="1" thickBot="1" x14ac:dyDescent="0.25">
      <c r="A57" s="743" t="s">
        <v>207</v>
      </c>
      <c r="B57" s="744"/>
      <c r="C57" s="744"/>
      <c r="D57" s="744"/>
      <c r="E57" s="745">
        <v>592787.15</v>
      </c>
      <c r="F57" s="746"/>
      <c r="G57" s="745">
        <v>388268.77</v>
      </c>
      <c r="H57" s="746"/>
      <c r="I57" s="747">
        <v>229225.02</v>
      </c>
      <c r="J57" s="748"/>
      <c r="K57" s="747"/>
      <c r="L57" s="748"/>
    </row>
    <row r="58" spans="1:12" ht="12.75" customHeight="1" thickBot="1" x14ac:dyDescent="0.25">
      <c r="A58" s="48"/>
      <c r="L58" s="49"/>
    </row>
    <row r="59" spans="1:12" x14ac:dyDescent="0.2">
      <c r="A59" s="749" t="s">
        <v>157</v>
      </c>
      <c r="B59" s="750"/>
      <c r="C59" s="750"/>
      <c r="D59" s="750"/>
      <c r="E59" s="750"/>
      <c r="F59" s="750"/>
      <c r="G59" s="750"/>
      <c r="H59" s="750"/>
      <c r="I59" s="750"/>
      <c r="J59" s="750"/>
      <c r="K59" s="750"/>
      <c r="L59" s="751"/>
    </row>
    <row r="60" spans="1:12" ht="15.75" customHeight="1" x14ac:dyDescent="0.2">
      <c r="A60" s="709" t="s">
        <v>208</v>
      </c>
      <c r="B60" s="710"/>
      <c r="C60" s="710"/>
      <c r="D60" s="710"/>
      <c r="E60" s="710"/>
      <c r="F60" s="710"/>
      <c r="G60" s="710"/>
      <c r="H60" s="710"/>
      <c r="I60" s="710"/>
      <c r="J60" s="710"/>
      <c r="K60" s="710"/>
      <c r="L60" s="711"/>
    </row>
    <row r="61" spans="1:12" x14ac:dyDescent="0.2">
      <c r="A61" s="712" t="s">
        <v>115</v>
      </c>
      <c r="B61" s="713"/>
      <c r="C61" s="713"/>
      <c r="D61" s="713"/>
      <c r="E61" s="714">
        <f>$L$1-3</f>
        <v>2018</v>
      </c>
      <c r="F61" s="714"/>
      <c r="G61" s="714">
        <f>$L$1-2</f>
        <v>2019</v>
      </c>
      <c r="H61" s="714"/>
      <c r="I61" s="714">
        <f>$L$1-1</f>
        <v>2020</v>
      </c>
      <c r="J61" s="714"/>
      <c r="K61" s="714">
        <f>$L$1</f>
        <v>2021</v>
      </c>
      <c r="L61" s="715"/>
    </row>
    <row r="62" spans="1:12" ht="12.75" customHeight="1" x14ac:dyDescent="0.2">
      <c r="A62" s="688" t="s">
        <v>209</v>
      </c>
      <c r="B62" s="689"/>
      <c r="C62" s="689"/>
      <c r="D62" s="689"/>
      <c r="E62" s="737">
        <f>(E8+E10)/SUM(E8:E10)</f>
        <v>0.92450943450967527</v>
      </c>
      <c r="F62" s="738"/>
      <c r="G62" s="737">
        <f>(G8+G10)/SUM(G8:G10)</f>
        <v>0.91886933260318693</v>
      </c>
      <c r="H62" s="738"/>
      <c r="I62" s="690">
        <f>(I8+I10)/SUM(I8:I10)</f>
        <v>0.79986844952588398</v>
      </c>
      <c r="J62" s="690"/>
      <c r="K62" s="691">
        <f>(K8+K10)/SUM(K8:K10)</f>
        <v>0.92133924181804727</v>
      </c>
      <c r="L62" s="692"/>
    </row>
    <row r="63" spans="1:12" ht="12.75" customHeight="1" x14ac:dyDescent="0.2">
      <c r="A63" s="693" t="s">
        <v>210</v>
      </c>
      <c r="B63" s="694"/>
      <c r="C63" s="694"/>
      <c r="D63" s="694"/>
      <c r="E63" s="739"/>
      <c r="F63" s="740"/>
      <c r="G63" s="739"/>
      <c r="H63" s="740"/>
      <c r="I63" s="690"/>
      <c r="J63" s="690"/>
      <c r="K63" s="691"/>
      <c r="L63" s="692"/>
    </row>
    <row r="64" spans="1:12" ht="12.75" customHeight="1" x14ac:dyDescent="0.2">
      <c r="A64" s="695" t="s">
        <v>211</v>
      </c>
      <c r="B64" s="694"/>
      <c r="C64" s="694"/>
      <c r="D64" s="694"/>
      <c r="E64" s="741"/>
      <c r="F64" s="742"/>
      <c r="G64" s="741"/>
      <c r="H64" s="742"/>
      <c r="I64" s="690"/>
      <c r="J64" s="690"/>
      <c r="K64" s="691"/>
      <c r="L64" s="692"/>
    </row>
    <row r="65" spans="1:12" ht="12.75" customHeight="1" x14ac:dyDescent="0.2">
      <c r="A65" s="688" t="s">
        <v>212</v>
      </c>
      <c r="B65" s="689"/>
      <c r="C65" s="689"/>
      <c r="D65" s="689"/>
      <c r="E65" s="737">
        <f>E8/SUM(C8:E10)</f>
        <v>0.74781899745808322</v>
      </c>
      <c r="F65" s="738"/>
      <c r="G65" s="737">
        <f>G8/SUM(G8:G10)</f>
        <v>0.71917755206764478</v>
      </c>
      <c r="H65" s="738"/>
      <c r="I65" s="690">
        <f>I8/SUM(I8:I10)</f>
        <v>0.64944038405708249</v>
      </c>
      <c r="J65" s="690"/>
      <c r="K65" s="691">
        <f>K8/SUM(K8:K10)</f>
        <v>0.71073984471953777</v>
      </c>
      <c r="L65" s="692"/>
    </row>
    <row r="66" spans="1:12" ht="12.75" customHeight="1" x14ac:dyDescent="0.2">
      <c r="A66" s="693" t="s">
        <v>213</v>
      </c>
      <c r="B66" s="694"/>
      <c r="C66" s="694"/>
      <c r="D66" s="694"/>
      <c r="E66" s="739"/>
      <c r="F66" s="740"/>
      <c r="G66" s="739"/>
      <c r="H66" s="740"/>
      <c r="I66" s="690"/>
      <c r="J66" s="690"/>
      <c r="K66" s="691"/>
      <c r="L66" s="692"/>
    </row>
    <row r="67" spans="1:12" ht="13.15" customHeight="1" x14ac:dyDescent="0.2">
      <c r="A67" s="695" t="s">
        <v>211</v>
      </c>
      <c r="B67" s="694"/>
      <c r="C67" s="694"/>
      <c r="D67" s="694"/>
      <c r="E67" s="741"/>
      <c r="F67" s="742"/>
      <c r="G67" s="741"/>
      <c r="H67" s="742"/>
      <c r="I67" s="690"/>
      <c r="J67" s="690"/>
      <c r="K67" s="691"/>
      <c r="L67" s="692"/>
    </row>
    <row r="68" spans="1:12" ht="13.15" customHeight="1" x14ac:dyDescent="0.2">
      <c r="A68" s="688" t="s">
        <v>214</v>
      </c>
      <c r="B68" s="689"/>
      <c r="C68" s="689"/>
      <c r="D68" s="689"/>
      <c r="E68" s="737">
        <f>E53/SUM(E8:E10)</f>
        <v>7.3189208516629661E-2</v>
      </c>
      <c r="F68" s="738"/>
      <c r="G68" s="737">
        <f>G53/SUM(G8:G10)</f>
        <v>7.6975299619545079E-2</v>
      </c>
      <c r="H68" s="738"/>
      <c r="I68" s="690">
        <f>I53/SUM(I8:I10)</f>
        <v>0.19712375289699746</v>
      </c>
      <c r="J68" s="690"/>
      <c r="K68" s="691">
        <f>K53/SUM(K8:K10)</f>
        <v>7.8660758181952714E-2</v>
      </c>
      <c r="L68" s="692"/>
    </row>
    <row r="69" spans="1:12" ht="13.15" customHeight="1" x14ac:dyDescent="0.2">
      <c r="A69" s="693" t="s">
        <v>215</v>
      </c>
      <c r="B69" s="694"/>
      <c r="C69" s="694"/>
      <c r="D69" s="694"/>
      <c r="E69" s="739"/>
      <c r="F69" s="740"/>
      <c r="G69" s="739"/>
      <c r="H69" s="740"/>
      <c r="I69" s="690"/>
      <c r="J69" s="690"/>
      <c r="K69" s="691"/>
      <c r="L69" s="692"/>
    </row>
    <row r="70" spans="1:12" ht="13.15" customHeight="1" x14ac:dyDescent="0.2">
      <c r="A70" s="695" t="s">
        <v>211</v>
      </c>
      <c r="B70" s="694"/>
      <c r="C70" s="694"/>
      <c r="D70" s="694"/>
      <c r="E70" s="741"/>
      <c r="F70" s="742"/>
      <c r="G70" s="741"/>
      <c r="H70" s="742"/>
      <c r="I70" s="690"/>
      <c r="J70" s="690"/>
      <c r="K70" s="691"/>
      <c r="L70" s="692"/>
    </row>
    <row r="71" spans="1:12" x14ac:dyDescent="0.2">
      <c r="A71" s="709" t="s">
        <v>216</v>
      </c>
      <c r="B71" s="710"/>
      <c r="C71" s="710"/>
      <c r="D71" s="710"/>
      <c r="E71" s="710"/>
      <c r="F71" s="710"/>
      <c r="G71" s="710"/>
      <c r="H71" s="710"/>
      <c r="I71" s="710"/>
      <c r="J71" s="710"/>
      <c r="K71" s="710"/>
      <c r="L71" s="711"/>
    </row>
    <row r="72" spans="1:12" x14ac:dyDescent="0.2">
      <c r="A72" s="712" t="s">
        <v>106</v>
      </c>
      <c r="B72" s="713"/>
      <c r="C72" s="713"/>
      <c r="D72" s="713"/>
      <c r="E72" s="714">
        <f>$L$1-3</f>
        <v>2018</v>
      </c>
      <c r="F72" s="714"/>
      <c r="G72" s="714">
        <f>$L$1-2</f>
        <v>2019</v>
      </c>
      <c r="H72" s="714"/>
      <c r="I72" s="714">
        <f>$L$1-1</f>
        <v>2020</v>
      </c>
      <c r="J72" s="714"/>
      <c r="K72" s="714">
        <f>$L$1</f>
        <v>2021</v>
      </c>
      <c r="L72" s="715"/>
    </row>
    <row r="73" spans="1:12" ht="24" customHeight="1" x14ac:dyDescent="0.2">
      <c r="A73" s="688" t="s">
        <v>217</v>
      </c>
      <c r="B73" s="689"/>
      <c r="C73" s="689"/>
      <c r="D73" s="689"/>
      <c r="E73" s="690">
        <f>SUM(E54:F56)/SUM(E8:E10)</f>
        <v>0.36062515357961927</v>
      </c>
      <c r="F73" s="690"/>
      <c r="G73" s="690">
        <f>(G54+G55+G56)/SUM(G8:G10)</f>
        <v>0.35686662844143391</v>
      </c>
      <c r="H73" s="690"/>
      <c r="I73" s="690">
        <f>(I54+I55+I56)/SUM(I8:I10)</f>
        <v>0.29007938986681714</v>
      </c>
      <c r="J73" s="690"/>
      <c r="K73" s="691">
        <f>(K54+K55+K56)/SUM(K8:K10)</f>
        <v>0.32651281531563064</v>
      </c>
      <c r="L73" s="691"/>
    </row>
    <row r="74" spans="1:12" ht="13.15" customHeight="1" x14ac:dyDescent="0.2">
      <c r="A74" s="693" t="s">
        <v>218</v>
      </c>
      <c r="B74" s="694"/>
      <c r="C74" s="694"/>
      <c r="D74" s="694"/>
      <c r="E74" s="690"/>
      <c r="F74" s="690"/>
      <c r="G74" s="690"/>
      <c r="H74" s="690"/>
      <c r="I74" s="690"/>
      <c r="J74" s="690"/>
      <c r="K74" s="691"/>
      <c r="L74" s="691"/>
    </row>
    <row r="75" spans="1:12" ht="13.15" customHeight="1" x14ac:dyDescent="0.2">
      <c r="A75" s="695" t="s">
        <v>211</v>
      </c>
      <c r="B75" s="694"/>
      <c r="C75" s="694"/>
      <c r="D75" s="694"/>
      <c r="E75" s="690"/>
      <c r="F75" s="690"/>
      <c r="G75" s="690"/>
      <c r="H75" s="690"/>
      <c r="I75" s="690"/>
      <c r="J75" s="690"/>
      <c r="K75" s="691"/>
      <c r="L75" s="691"/>
    </row>
    <row r="76" spans="1:12" ht="13.15" customHeight="1" x14ac:dyDescent="0.2">
      <c r="A76" s="688" t="s">
        <v>219</v>
      </c>
      <c r="B76" s="689"/>
      <c r="C76" s="689"/>
      <c r="D76" s="689"/>
      <c r="E76" s="690">
        <f>E55/SUM(E8:E10)</f>
        <v>0.24460775193162695</v>
      </c>
      <c r="F76" s="690"/>
      <c r="G76" s="690">
        <f>G55/SUM(G8:G10)</f>
        <v>0.25640299740998224</v>
      </c>
      <c r="H76" s="690"/>
      <c r="I76" s="690">
        <f>I55/SUM(I8:I10)</f>
        <v>0.24199863572687452</v>
      </c>
      <c r="J76" s="690"/>
      <c r="K76" s="691">
        <f>K55/SUM(K8:K10)</f>
        <v>0.26542872385281618</v>
      </c>
      <c r="L76" s="692"/>
    </row>
    <row r="77" spans="1:12" ht="13.15" customHeight="1" x14ac:dyDescent="0.2">
      <c r="A77" s="693" t="s">
        <v>220</v>
      </c>
      <c r="B77" s="694"/>
      <c r="C77" s="694"/>
      <c r="D77" s="694"/>
      <c r="E77" s="690"/>
      <c r="F77" s="690"/>
      <c r="G77" s="690"/>
      <c r="H77" s="690"/>
      <c r="I77" s="690"/>
      <c r="J77" s="690"/>
      <c r="K77" s="691"/>
      <c r="L77" s="692"/>
    </row>
    <row r="78" spans="1:12" ht="13.15" customHeight="1" x14ac:dyDescent="0.2">
      <c r="A78" s="695" t="s">
        <v>211</v>
      </c>
      <c r="B78" s="694"/>
      <c r="C78" s="694"/>
      <c r="D78" s="694"/>
      <c r="E78" s="690"/>
      <c r="F78" s="690"/>
      <c r="G78" s="690"/>
      <c r="H78" s="690"/>
      <c r="I78" s="690"/>
      <c r="J78" s="690"/>
      <c r="K78" s="691"/>
      <c r="L78" s="692"/>
    </row>
    <row r="79" spans="1:12" ht="12.75" customHeight="1" x14ac:dyDescent="0.2">
      <c r="A79" s="688" t="s">
        <v>221</v>
      </c>
      <c r="B79" s="689"/>
      <c r="C79" s="689"/>
      <c r="D79" s="689"/>
      <c r="E79" s="690">
        <f>(E54+E56)/SUM(E8:E10)</f>
        <v>0.11601740164799232</v>
      </c>
      <c r="F79" s="690"/>
      <c r="G79" s="690">
        <f>(G54+G56)/SUM(G8:G10)</f>
        <v>0.10046363103145169</v>
      </c>
      <c r="H79" s="690"/>
      <c r="I79" s="690">
        <f>(I54+I56)/SUM(I8:I10)</f>
        <v>4.8080754139942596E-2</v>
      </c>
      <c r="J79" s="690"/>
      <c r="K79" s="691">
        <f>(K54+K56)/SUM(K8:K10)</f>
        <v>6.1084091462814454E-2</v>
      </c>
      <c r="L79" s="691"/>
    </row>
    <row r="80" spans="1:12" ht="12.75" customHeight="1" x14ac:dyDescent="0.2">
      <c r="A80" s="693" t="s">
        <v>222</v>
      </c>
      <c r="B80" s="694"/>
      <c r="C80" s="694"/>
      <c r="D80" s="694"/>
      <c r="E80" s="690"/>
      <c r="F80" s="690"/>
      <c r="G80" s="690"/>
      <c r="H80" s="690"/>
      <c r="I80" s="690"/>
      <c r="J80" s="690"/>
      <c r="K80" s="691"/>
      <c r="L80" s="691"/>
    </row>
    <row r="81" spans="1:12" ht="12.75" customHeight="1" x14ac:dyDescent="0.2">
      <c r="A81" s="695" t="s">
        <v>211</v>
      </c>
      <c r="B81" s="694"/>
      <c r="C81" s="694"/>
      <c r="D81" s="694"/>
      <c r="E81" s="690"/>
      <c r="F81" s="690"/>
      <c r="G81" s="690"/>
      <c r="H81" s="690"/>
      <c r="I81" s="690"/>
      <c r="J81" s="690"/>
      <c r="K81" s="691"/>
      <c r="L81" s="691"/>
    </row>
    <row r="82" spans="1:12" x14ac:dyDescent="0.2">
      <c r="A82" s="709" t="s">
        <v>223</v>
      </c>
      <c r="B82" s="710"/>
      <c r="C82" s="710"/>
      <c r="D82" s="710"/>
      <c r="E82" s="710"/>
      <c r="F82" s="710"/>
      <c r="G82" s="710"/>
      <c r="H82" s="710"/>
      <c r="I82" s="710"/>
      <c r="J82" s="710"/>
      <c r="K82" s="710"/>
      <c r="L82" s="711"/>
    </row>
    <row r="83" spans="1:12" x14ac:dyDescent="0.2">
      <c r="A83" s="712" t="s">
        <v>106</v>
      </c>
      <c r="B83" s="713"/>
      <c r="C83" s="713"/>
      <c r="D83" s="713"/>
      <c r="E83" s="714">
        <f>$L$1-3</f>
        <v>2018</v>
      </c>
      <c r="F83" s="714"/>
      <c r="G83" s="714">
        <f>$L$1-2</f>
        <v>2019</v>
      </c>
      <c r="H83" s="714"/>
      <c r="I83" s="714">
        <f>$L$1-1</f>
        <v>2020</v>
      </c>
      <c r="J83" s="714"/>
      <c r="K83" s="714">
        <f>$L$1</f>
        <v>2021</v>
      </c>
      <c r="L83" s="715"/>
    </row>
    <row r="84" spans="1:12" ht="12.75" customHeight="1" x14ac:dyDescent="0.2">
      <c r="A84" s="688" t="s">
        <v>224</v>
      </c>
      <c r="B84" s="689"/>
      <c r="C84" s="689"/>
      <c r="D84" s="689"/>
      <c r="E84" s="727">
        <f>(E8+E10)/Caratteristiche!G5</f>
        <v>650.80408321060384</v>
      </c>
      <c r="F84" s="728"/>
      <c r="G84" s="727">
        <f>(G8+G10)/Caratteristiche!I5</f>
        <v>625.4503611571771</v>
      </c>
      <c r="H84" s="728"/>
      <c r="I84" s="727">
        <f>(I8+I10)/Caratteristiche!K5</f>
        <v>582.50751061081382</v>
      </c>
      <c r="J84" s="728"/>
      <c r="K84" s="729">
        <f>(K8+K10)/Caratteristiche!M5</f>
        <v>613.70411009856798</v>
      </c>
      <c r="L84" s="730"/>
    </row>
    <row r="85" spans="1:12" ht="12.75" customHeight="1" x14ac:dyDescent="0.2">
      <c r="A85" s="693" t="s">
        <v>210</v>
      </c>
      <c r="B85" s="694"/>
      <c r="C85" s="694"/>
      <c r="D85" s="694"/>
      <c r="E85" s="727"/>
      <c r="F85" s="728"/>
      <c r="G85" s="727"/>
      <c r="H85" s="728"/>
      <c r="I85" s="727"/>
      <c r="J85" s="728"/>
      <c r="K85" s="729"/>
      <c r="L85" s="730"/>
    </row>
    <row r="86" spans="1:12" ht="12.75" customHeight="1" x14ac:dyDescent="0.2">
      <c r="A86" s="695" t="s">
        <v>225</v>
      </c>
      <c r="B86" s="694"/>
      <c r="C86" s="694"/>
      <c r="D86" s="694"/>
      <c r="E86" s="727"/>
      <c r="F86" s="728"/>
      <c r="G86" s="727"/>
      <c r="H86" s="728"/>
      <c r="I86" s="727"/>
      <c r="J86" s="728"/>
      <c r="K86" s="729"/>
      <c r="L86" s="730"/>
    </row>
    <row r="87" spans="1:12" ht="12.75" customHeight="1" x14ac:dyDescent="0.2">
      <c r="A87" s="688" t="s">
        <v>226</v>
      </c>
      <c r="B87" s="689"/>
      <c r="C87" s="689"/>
      <c r="D87" s="689"/>
      <c r="E87" s="727">
        <f>E8/Caratteristiche!G5</f>
        <v>526.42367820324</v>
      </c>
      <c r="F87" s="728"/>
      <c r="G87" s="727">
        <f>G8/Caratteristiche!I5</f>
        <v>489.52538050488306</v>
      </c>
      <c r="H87" s="728"/>
      <c r="I87" s="727">
        <f>I8/Caratteristiche!K5</f>
        <v>472.95764901273299</v>
      </c>
      <c r="J87" s="728"/>
      <c r="K87" s="729">
        <f>K8/Caratteristiche!M5</f>
        <v>473.42384229124048</v>
      </c>
      <c r="L87" s="730"/>
    </row>
    <row r="88" spans="1:12" ht="12.75" customHeight="1" x14ac:dyDescent="0.2">
      <c r="A88" s="693" t="s">
        <v>213</v>
      </c>
      <c r="B88" s="694"/>
      <c r="C88" s="694"/>
      <c r="D88" s="694"/>
      <c r="E88" s="727"/>
      <c r="F88" s="728"/>
      <c r="G88" s="727"/>
      <c r="H88" s="728"/>
      <c r="I88" s="727"/>
      <c r="J88" s="728"/>
      <c r="K88" s="729"/>
      <c r="L88" s="730"/>
    </row>
    <row r="89" spans="1:12" ht="12.75" customHeight="1" x14ac:dyDescent="0.2">
      <c r="A89" s="695" t="s">
        <v>225</v>
      </c>
      <c r="B89" s="694"/>
      <c r="C89" s="694"/>
      <c r="D89" s="694"/>
      <c r="E89" s="727"/>
      <c r="F89" s="728"/>
      <c r="G89" s="727"/>
      <c r="H89" s="728"/>
      <c r="I89" s="727"/>
      <c r="J89" s="728"/>
      <c r="K89" s="729"/>
      <c r="L89" s="730"/>
    </row>
    <row r="90" spans="1:12" ht="12.75" customHeight="1" x14ac:dyDescent="0.2">
      <c r="A90" s="688" t="s">
        <v>227</v>
      </c>
      <c r="B90" s="689"/>
      <c r="C90" s="689"/>
      <c r="D90" s="689"/>
      <c r="E90" s="696">
        <f>(E54+E56)/Caratteristiche!G5</f>
        <v>81.669906111929308</v>
      </c>
      <c r="F90" s="697"/>
      <c r="G90" s="696">
        <f>(G54+G56)/Caratteristiche!I5</f>
        <v>68.382970333517605</v>
      </c>
      <c r="H90" s="697"/>
      <c r="I90" s="696">
        <f>(I54+I56)/Caratteristiche!K5</f>
        <v>35.015008304115156</v>
      </c>
      <c r="J90" s="697"/>
      <c r="K90" s="731">
        <f>(K54+K56)/Caratteristiche!M5</f>
        <v>40.688116049841916</v>
      </c>
      <c r="L90" s="732"/>
    </row>
    <row r="91" spans="1:12" ht="12.75" customHeight="1" x14ac:dyDescent="0.2">
      <c r="A91" s="693" t="s">
        <v>228</v>
      </c>
      <c r="B91" s="694"/>
      <c r="C91" s="694"/>
      <c r="D91" s="694"/>
      <c r="E91" s="698"/>
      <c r="F91" s="699"/>
      <c r="G91" s="698"/>
      <c r="H91" s="699"/>
      <c r="I91" s="698"/>
      <c r="J91" s="699"/>
      <c r="K91" s="733"/>
      <c r="L91" s="734"/>
    </row>
    <row r="92" spans="1:12" ht="12.75" customHeight="1" x14ac:dyDescent="0.2">
      <c r="A92" s="695" t="s">
        <v>225</v>
      </c>
      <c r="B92" s="694"/>
      <c r="C92" s="694"/>
      <c r="D92" s="694"/>
      <c r="E92" s="700"/>
      <c r="F92" s="701"/>
      <c r="G92" s="700"/>
      <c r="H92" s="701"/>
      <c r="I92" s="700"/>
      <c r="J92" s="701"/>
      <c r="K92" s="735"/>
      <c r="L92" s="736"/>
    </row>
    <row r="93" spans="1:12" ht="12.75" customHeight="1" x14ac:dyDescent="0.2">
      <c r="A93" s="688" t="s">
        <v>229</v>
      </c>
      <c r="B93" s="689"/>
      <c r="C93" s="689"/>
      <c r="D93" s="689"/>
      <c r="E93" s="696">
        <f>E53/Caratteristiche!G5</f>
        <v>51.521200294550802</v>
      </c>
      <c r="F93" s="697"/>
      <c r="G93" s="696">
        <f>G53/Caratteristiche!I5</f>
        <v>52.395076469504332</v>
      </c>
      <c r="H93" s="697"/>
      <c r="I93" s="696">
        <f>I53/Caratteristiche!K5</f>
        <v>143.55618933382542</v>
      </c>
      <c r="J93" s="697"/>
      <c r="K93" s="702">
        <f>K53/Caratteristiche!M5</f>
        <v>52.395934535986612</v>
      </c>
      <c r="L93" s="703"/>
    </row>
    <row r="94" spans="1:12" ht="12.75" customHeight="1" x14ac:dyDescent="0.2">
      <c r="A94" s="693" t="s">
        <v>215</v>
      </c>
      <c r="B94" s="694"/>
      <c r="C94" s="694"/>
      <c r="D94" s="694"/>
      <c r="E94" s="698"/>
      <c r="F94" s="699"/>
      <c r="G94" s="698"/>
      <c r="H94" s="699"/>
      <c r="I94" s="698"/>
      <c r="J94" s="699"/>
      <c r="K94" s="704"/>
      <c r="L94" s="705"/>
    </row>
    <row r="95" spans="1:12" ht="13.5" customHeight="1" x14ac:dyDescent="0.2">
      <c r="A95" s="708" t="s">
        <v>225</v>
      </c>
      <c r="B95" s="689"/>
      <c r="C95" s="689"/>
      <c r="D95" s="689"/>
      <c r="E95" s="700"/>
      <c r="F95" s="701"/>
      <c r="G95" s="700"/>
      <c r="H95" s="701"/>
      <c r="I95" s="700"/>
      <c r="J95" s="701"/>
      <c r="K95" s="706"/>
      <c r="L95" s="707"/>
    </row>
    <row r="96" spans="1:12" x14ac:dyDescent="0.2">
      <c r="A96" s="709" t="s">
        <v>230</v>
      </c>
      <c r="B96" s="710"/>
      <c r="C96" s="710"/>
      <c r="D96" s="710"/>
      <c r="E96" s="710"/>
      <c r="F96" s="710"/>
      <c r="G96" s="710"/>
      <c r="H96" s="710"/>
      <c r="I96" s="710"/>
      <c r="J96" s="710"/>
      <c r="K96" s="710"/>
      <c r="L96" s="711"/>
    </row>
    <row r="97" spans="1:12" x14ac:dyDescent="0.2">
      <c r="A97" s="712" t="s">
        <v>106</v>
      </c>
      <c r="B97" s="713"/>
      <c r="C97" s="713"/>
      <c r="D97" s="713"/>
      <c r="E97" s="714">
        <f>$L$1-3</f>
        <v>2018</v>
      </c>
      <c r="F97" s="714"/>
      <c r="G97" s="714">
        <f>$L$1-2</f>
        <v>2019</v>
      </c>
      <c r="H97" s="714"/>
      <c r="I97" s="714">
        <f>$L$1-1</f>
        <v>2020</v>
      </c>
      <c r="J97" s="714"/>
      <c r="K97" s="714">
        <f>$L$1</f>
        <v>2021</v>
      </c>
      <c r="L97" s="715"/>
    </row>
    <row r="98" spans="1:12" ht="12.75" customHeight="1" x14ac:dyDescent="0.2">
      <c r="A98" s="688" t="s">
        <v>231</v>
      </c>
      <c r="B98" s="689"/>
      <c r="C98" s="689"/>
      <c r="D98" s="689"/>
      <c r="E98" s="690">
        <f>E40/E16</f>
        <v>0.2785108230827863</v>
      </c>
      <c r="F98" s="690"/>
      <c r="G98" s="690">
        <f>G40/G16</f>
        <v>0.23222237922904532</v>
      </c>
      <c r="H98" s="690"/>
      <c r="I98" s="690">
        <f>I40/I16</f>
        <v>0.43621881661964401</v>
      </c>
      <c r="J98" s="690"/>
      <c r="K98" s="691">
        <f>K40/K16</f>
        <v>0.37714906792761116</v>
      </c>
      <c r="L98" s="692"/>
    </row>
    <row r="99" spans="1:12" ht="12.75" customHeight="1" x14ac:dyDescent="0.2">
      <c r="A99" s="693" t="s">
        <v>232</v>
      </c>
      <c r="B99" s="694"/>
      <c r="C99" s="694"/>
      <c r="D99" s="694"/>
      <c r="E99" s="690"/>
      <c r="F99" s="690"/>
      <c r="G99" s="690"/>
      <c r="H99" s="690"/>
      <c r="I99" s="690"/>
      <c r="J99" s="690"/>
      <c r="K99" s="691"/>
      <c r="L99" s="692"/>
    </row>
    <row r="100" spans="1:12" ht="12.75" customHeight="1" x14ac:dyDescent="0.2">
      <c r="A100" s="695" t="s">
        <v>233</v>
      </c>
      <c r="B100" s="694"/>
      <c r="C100" s="694"/>
      <c r="D100" s="694"/>
      <c r="E100" s="690"/>
      <c r="F100" s="690"/>
      <c r="G100" s="690"/>
      <c r="H100" s="690"/>
      <c r="I100" s="690"/>
      <c r="J100" s="690"/>
      <c r="K100" s="691"/>
      <c r="L100" s="692"/>
    </row>
    <row r="101" spans="1:12" ht="12.75" customHeight="1" x14ac:dyDescent="0.2">
      <c r="A101" s="688" t="s">
        <v>234</v>
      </c>
      <c r="B101" s="689"/>
      <c r="C101" s="689"/>
      <c r="D101" s="689"/>
      <c r="E101" s="690">
        <f>E49/E27</f>
        <v>0.21427204344166523</v>
      </c>
      <c r="F101" s="690"/>
      <c r="G101" s="690">
        <f>G49/G27</f>
        <v>0.14896371710611811</v>
      </c>
      <c r="H101" s="690"/>
      <c r="I101" s="690">
        <f>I49/I27</f>
        <v>0.19935071086290429</v>
      </c>
      <c r="J101" s="690"/>
      <c r="K101" s="691">
        <f>K49/K27</f>
        <v>0.18542160408137992</v>
      </c>
      <c r="L101" s="692"/>
    </row>
    <row r="102" spans="1:12" ht="12.75" customHeight="1" x14ac:dyDescent="0.2">
      <c r="A102" s="693" t="s">
        <v>235</v>
      </c>
      <c r="B102" s="694"/>
      <c r="C102" s="694"/>
      <c r="D102" s="694"/>
      <c r="E102" s="690"/>
      <c r="F102" s="690"/>
      <c r="G102" s="690"/>
      <c r="H102" s="690"/>
      <c r="I102" s="690"/>
      <c r="J102" s="690"/>
      <c r="K102" s="691"/>
      <c r="L102" s="692"/>
    </row>
    <row r="103" spans="1:12" ht="12.75" customHeight="1" x14ac:dyDescent="0.2">
      <c r="A103" s="695" t="s">
        <v>236</v>
      </c>
      <c r="B103" s="694"/>
      <c r="C103" s="694"/>
      <c r="D103" s="694"/>
      <c r="E103" s="690"/>
      <c r="F103" s="690"/>
      <c r="G103" s="690"/>
      <c r="H103" s="690"/>
      <c r="I103" s="690"/>
      <c r="J103" s="690"/>
      <c r="K103" s="691"/>
      <c r="L103" s="692"/>
    </row>
    <row r="104" spans="1:12" ht="12.75" customHeight="1" x14ac:dyDescent="0.2">
      <c r="A104" s="688" t="s">
        <v>237</v>
      </c>
      <c r="B104" s="689"/>
      <c r="C104" s="689"/>
      <c r="D104" s="689"/>
      <c r="E104" s="690">
        <f>(F8+F10)/(E8+E10)</f>
        <v>0.97022853325507508</v>
      </c>
      <c r="F104" s="690"/>
      <c r="G104" s="690">
        <f>(H8+H10)/(G8+G10)</f>
        <v>0.95103236477963315</v>
      </c>
      <c r="H104" s="690"/>
      <c r="I104" s="690">
        <f>(J8+J10)/(I8+I10)</f>
        <v>0.71684924343794076</v>
      </c>
      <c r="J104" s="690"/>
      <c r="K104" s="721">
        <f>(L8+L10)/(K8+K10)</f>
        <v>0.94222593076672012</v>
      </c>
      <c r="L104" s="722"/>
    </row>
    <row r="105" spans="1:12" ht="12.75" customHeight="1" x14ac:dyDescent="0.2">
      <c r="A105" s="693" t="s">
        <v>238</v>
      </c>
      <c r="B105" s="694"/>
      <c r="C105" s="694"/>
      <c r="D105" s="694"/>
      <c r="E105" s="690"/>
      <c r="F105" s="690"/>
      <c r="G105" s="690"/>
      <c r="H105" s="690"/>
      <c r="I105" s="690"/>
      <c r="J105" s="690"/>
      <c r="K105" s="723"/>
      <c r="L105" s="724"/>
    </row>
    <row r="106" spans="1:12" ht="12.75" customHeight="1" x14ac:dyDescent="0.2">
      <c r="A106" s="695" t="s">
        <v>239</v>
      </c>
      <c r="B106" s="694"/>
      <c r="C106" s="694"/>
      <c r="D106" s="694"/>
      <c r="E106" s="690"/>
      <c r="F106" s="690"/>
      <c r="G106" s="690"/>
      <c r="H106" s="690"/>
      <c r="I106" s="690"/>
      <c r="J106" s="690"/>
      <c r="K106" s="725"/>
      <c r="L106" s="726"/>
    </row>
    <row r="107" spans="1:12" ht="13.15" customHeight="1" x14ac:dyDescent="0.2">
      <c r="A107" s="688" t="s">
        <v>240</v>
      </c>
      <c r="B107" s="689"/>
      <c r="C107" s="689"/>
      <c r="D107" s="689"/>
      <c r="E107" s="690">
        <f>(F21)/(E21)</f>
        <v>0.96671224089068197</v>
      </c>
      <c r="F107" s="690"/>
      <c r="G107" s="690">
        <f>H21/G21</f>
        <v>0.99568754620191591</v>
      </c>
      <c r="H107" s="690"/>
      <c r="I107" s="690">
        <f>(J21)/(I21)</f>
        <v>0.76276904253964484</v>
      </c>
      <c r="J107" s="690"/>
      <c r="K107" s="691">
        <f>(L21)/(K21)</f>
        <v>0.9605233258507494</v>
      </c>
      <c r="L107" s="691"/>
    </row>
    <row r="108" spans="1:12" ht="13.15" customHeight="1" x14ac:dyDescent="0.2">
      <c r="A108" s="693" t="s">
        <v>241</v>
      </c>
      <c r="B108" s="694"/>
      <c r="C108" s="694"/>
      <c r="D108" s="694"/>
      <c r="E108" s="690"/>
      <c r="F108" s="690"/>
      <c r="G108" s="690"/>
      <c r="H108" s="690"/>
      <c r="I108" s="690"/>
      <c r="J108" s="690"/>
      <c r="K108" s="691"/>
      <c r="L108" s="691"/>
    </row>
    <row r="109" spans="1:12" ht="13.9" customHeight="1" thickBot="1" x14ac:dyDescent="0.25">
      <c r="A109" s="719" t="s">
        <v>242</v>
      </c>
      <c r="B109" s="720"/>
      <c r="C109" s="720"/>
      <c r="D109" s="720"/>
      <c r="E109" s="717"/>
      <c r="F109" s="717"/>
      <c r="G109" s="717"/>
      <c r="H109" s="717"/>
      <c r="I109" s="717"/>
      <c r="J109" s="717"/>
      <c r="K109" s="718"/>
      <c r="L109" s="718"/>
    </row>
    <row r="111" spans="1:12" ht="3" customHeight="1" x14ac:dyDescent="0.2"/>
    <row r="112" spans="1:12" x14ac:dyDescent="0.2">
      <c r="A112" s="591"/>
      <c r="B112" s="591"/>
      <c r="C112" s="591"/>
      <c r="D112" s="591"/>
      <c r="E112" s="716"/>
      <c r="F112" s="716"/>
      <c r="G112" s="716"/>
      <c r="H112" s="716"/>
      <c r="I112" s="716"/>
      <c r="J112" s="716"/>
      <c r="K112" s="716"/>
      <c r="L112" s="716"/>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5">
    <mergeCell ref="E56:F56"/>
    <mergeCell ref="E57:F57"/>
    <mergeCell ref="A16:D16"/>
    <mergeCell ref="A18:L18"/>
    <mergeCell ref="A19:D20"/>
    <mergeCell ref="E19:F19"/>
    <mergeCell ref="G19:H19"/>
    <mergeCell ref="I19:J19"/>
    <mergeCell ref="A1:J1"/>
    <mergeCell ref="A2:L2"/>
    <mergeCell ref="A3:L3"/>
    <mergeCell ref="A4:D5"/>
    <mergeCell ref="E4:F4"/>
    <mergeCell ref="G4:H4"/>
    <mergeCell ref="I4:J4"/>
    <mergeCell ref="K4:L4"/>
    <mergeCell ref="K19:L19"/>
    <mergeCell ref="A10:D10"/>
    <mergeCell ref="A11:D11"/>
    <mergeCell ref="A13:D13"/>
    <mergeCell ref="A15:D15"/>
    <mergeCell ref="A6:D6"/>
    <mergeCell ref="A7:D7"/>
    <mergeCell ref="A8:D8"/>
    <mergeCell ref="A9:D9"/>
    <mergeCell ref="A12:D12"/>
    <mergeCell ref="A25:D25"/>
    <mergeCell ref="A26:D26"/>
    <mergeCell ref="A27:D27"/>
    <mergeCell ref="A29:L29"/>
    <mergeCell ref="B34:D34"/>
    <mergeCell ref="A21:D21"/>
    <mergeCell ref="A22:D22"/>
    <mergeCell ref="A23:D23"/>
    <mergeCell ref="A24:D24"/>
    <mergeCell ref="A14:D14"/>
    <mergeCell ref="B35:D35"/>
    <mergeCell ref="B37:D37"/>
    <mergeCell ref="B39:D39"/>
    <mergeCell ref="I30:J30"/>
    <mergeCell ref="K30:L30"/>
    <mergeCell ref="B32:D32"/>
    <mergeCell ref="B33:D33"/>
    <mergeCell ref="K41:L41"/>
    <mergeCell ref="B43:D43"/>
    <mergeCell ref="A40:D40"/>
    <mergeCell ref="A41:A42"/>
    <mergeCell ref="B41:D42"/>
    <mergeCell ref="A30:A31"/>
    <mergeCell ref="B30:D31"/>
    <mergeCell ref="E30:F30"/>
    <mergeCell ref="G30:H30"/>
    <mergeCell ref="B36:D36"/>
    <mergeCell ref="B38:D38"/>
    <mergeCell ref="B44:D44"/>
    <mergeCell ref="B45:D45"/>
    <mergeCell ref="B46:D46"/>
    <mergeCell ref="B47:D47"/>
    <mergeCell ref="G41:H41"/>
    <mergeCell ref="I41:J41"/>
    <mergeCell ref="B48:D48"/>
    <mergeCell ref="A49:D49"/>
    <mergeCell ref="A51:L51"/>
    <mergeCell ref="K55:L55"/>
    <mergeCell ref="A56:D56"/>
    <mergeCell ref="G56:H56"/>
    <mergeCell ref="I56:J56"/>
    <mergeCell ref="K56:L56"/>
    <mergeCell ref="A55:D55"/>
    <mergeCell ref="G55:H55"/>
    <mergeCell ref="I55:J55"/>
    <mergeCell ref="A52:D52"/>
    <mergeCell ref="E52:F52"/>
    <mergeCell ref="G52:H52"/>
    <mergeCell ref="I52:J52"/>
    <mergeCell ref="K52:L52"/>
    <mergeCell ref="K53:L53"/>
    <mergeCell ref="A54:D54"/>
    <mergeCell ref="G54:H54"/>
    <mergeCell ref="I54:J54"/>
    <mergeCell ref="K54:L54"/>
    <mergeCell ref="A53:D53"/>
    <mergeCell ref="G53:H53"/>
    <mergeCell ref="I53:J53"/>
    <mergeCell ref="E53:F53"/>
    <mergeCell ref="E54:F54"/>
    <mergeCell ref="E55:F55"/>
    <mergeCell ref="I61:J61"/>
    <mergeCell ref="K61:L61"/>
    <mergeCell ref="A57:D57"/>
    <mergeCell ref="G57:H57"/>
    <mergeCell ref="I57:J57"/>
    <mergeCell ref="A62:D62"/>
    <mergeCell ref="E62:F64"/>
    <mergeCell ref="G62:H64"/>
    <mergeCell ref="I62:J64"/>
    <mergeCell ref="K57:L57"/>
    <mergeCell ref="A59:L59"/>
    <mergeCell ref="A60:L60"/>
    <mergeCell ref="A61:D61"/>
    <mergeCell ref="E61:F61"/>
    <mergeCell ref="G61:H61"/>
    <mergeCell ref="K62:L64"/>
    <mergeCell ref="A63:D63"/>
    <mergeCell ref="A64:D64"/>
    <mergeCell ref="A65:D65"/>
    <mergeCell ref="E65:F67"/>
    <mergeCell ref="G65:H67"/>
    <mergeCell ref="I65:J67"/>
    <mergeCell ref="K65:L67"/>
    <mergeCell ref="A66:D66"/>
    <mergeCell ref="A67:D67"/>
    <mergeCell ref="K68:L70"/>
    <mergeCell ref="A69:D69"/>
    <mergeCell ref="A70:D70"/>
    <mergeCell ref="A71:L71"/>
    <mergeCell ref="A68:D68"/>
    <mergeCell ref="E68:F70"/>
    <mergeCell ref="G68:H70"/>
    <mergeCell ref="I68:J70"/>
    <mergeCell ref="A74:D74"/>
    <mergeCell ref="A75:D75"/>
    <mergeCell ref="A72:D72"/>
    <mergeCell ref="E72:F72"/>
    <mergeCell ref="G72:H72"/>
    <mergeCell ref="I72:J72"/>
    <mergeCell ref="A76:D76"/>
    <mergeCell ref="E76:F78"/>
    <mergeCell ref="G76:H78"/>
    <mergeCell ref="I76:J78"/>
    <mergeCell ref="K72:L72"/>
    <mergeCell ref="A73:D73"/>
    <mergeCell ref="E73:F75"/>
    <mergeCell ref="G73:H75"/>
    <mergeCell ref="I73:J75"/>
    <mergeCell ref="K73:L75"/>
    <mergeCell ref="K76:L78"/>
    <mergeCell ref="A77:D77"/>
    <mergeCell ref="A78:D78"/>
    <mergeCell ref="A79:D79"/>
    <mergeCell ref="E79:F81"/>
    <mergeCell ref="G79:H81"/>
    <mergeCell ref="I79:J81"/>
    <mergeCell ref="K79:L81"/>
    <mergeCell ref="A80:D80"/>
    <mergeCell ref="A81:D81"/>
    <mergeCell ref="A82:L82"/>
    <mergeCell ref="A83:D83"/>
    <mergeCell ref="E83:F83"/>
    <mergeCell ref="G83:H83"/>
    <mergeCell ref="I83:J83"/>
    <mergeCell ref="K83:L83"/>
    <mergeCell ref="K98:L100"/>
    <mergeCell ref="A99:D99"/>
    <mergeCell ref="A100:D100"/>
    <mergeCell ref="I87:J89"/>
    <mergeCell ref="K87:L89"/>
    <mergeCell ref="A88:D88"/>
    <mergeCell ref="A89:D89"/>
    <mergeCell ref="A84:D84"/>
    <mergeCell ref="E84:F86"/>
    <mergeCell ref="G84:H86"/>
    <mergeCell ref="I84:J86"/>
    <mergeCell ref="A90:D90"/>
    <mergeCell ref="E90:F92"/>
    <mergeCell ref="G90:H92"/>
    <mergeCell ref="I90:J92"/>
    <mergeCell ref="K84:L86"/>
    <mergeCell ref="A85:D85"/>
    <mergeCell ref="A86:D86"/>
    <mergeCell ref="A87:D87"/>
    <mergeCell ref="E87:F89"/>
    <mergeCell ref="G87:H89"/>
    <mergeCell ref="K90:L92"/>
    <mergeCell ref="A91:D91"/>
    <mergeCell ref="A92:D92"/>
    <mergeCell ref="A112:L112"/>
    <mergeCell ref="A107:D107"/>
    <mergeCell ref="E107:F109"/>
    <mergeCell ref="G107:H109"/>
    <mergeCell ref="I107:J109"/>
    <mergeCell ref="K107:L109"/>
    <mergeCell ref="A108:D108"/>
    <mergeCell ref="A109:D109"/>
    <mergeCell ref="K104:L106"/>
    <mergeCell ref="A105:D105"/>
    <mergeCell ref="A106:D106"/>
    <mergeCell ref="A104:D104"/>
    <mergeCell ref="E104:F106"/>
    <mergeCell ref="G104:H106"/>
    <mergeCell ref="I104:J106"/>
    <mergeCell ref="A101:D101"/>
    <mergeCell ref="E101:F103"/>
    <mergeCell ref="G101:H103"/>
    <mergeCell ref="I101:J103"/>
    <mergeCell ref="K101:L103"/>
    <mergeCell ref="A102:D102"/>
    <mergeCell ref="A103:D103"/>
    <mergeCell ref="A93:D93"/>
    <mergeCell ref="E93:F95"/>
    <mergeCell ref="G93:H95"/>
    <mergeCell ref="I93:J95"/>
    <mergeCell ref="K93:L95"/>
    <mergeCell ref="A94:D94"/>
    <mergeCell ref="A95:D95"/>
    <mergeCell ref="A98:D98"/>
    <mergeCell ref="E98:F100"/>
    <mergeCell ref="G98:H100"/>
    <mergeCell ref="I98:J100"/>
    <mergeCell ref="A96:L96"/>
    <mergeCell ref="A97:D97"/>
    <mergeCell ref="E97:F97"/>
    <mergeCell ref="G97:H97"/>
    <mergeCell ref="I97:J97"/>
    <mergeCell ref="K97:L97"/>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landscape" r:id="rId4"/>
  <headerFooter alignWithMargins="0">
    <oddHeader>&amp;C&amp;F</oddHeader>
    <oddFooter>&amp;L&amp;8&amp;F&amp;R&amp;8&amp;P</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30"/>
  <sheetViews>
    <sheetView topLeftCell="A64" zoomScale="91" zoomScaleNormal="91" zoomScaleSheetLayoutView="100" zoomScalePageLayoutView="60" workbookViewId="0">
      <selection activeCell="J74" sqref="J74"/>
    </sheetView>
  </sheetViews>
  <sheetFormatPr defaultColWidth="8.85546875" defaultRowHeight="15" x14ac:dyDescent="0.25"/>
  <cols>
    <col min="1" max="1" width="3.7109375" customWidth="1"/>
    <col min="2" max="2" width="17.85546875" customWidth="1"/>
    <col min="3" max="3" width="9.5703125" style="74" bestFit="1" customWidth="1"/>
    <col min="4" max="4" width="25.85546875" customWidth="1"/>
    <col min="5" max="5" width="22.140625" customWidth="1"/>
    <col min="6" max="6" width="25.140625" customWidth="1"/>
    <col min="7" max="7" width="16.140625" style="97" customWidth="1"/>
    <col min="8" max="8" width="16" style="97" customWidth="1"/>
    <col min="9" max="11" width="14.5703125" customWidth="1"/>
    <col min="12" max="12" width="15" bestFit="1"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172" t="s">
        <v>788</v>
      </c>
      <c r="H1" s="103">
        <v>5419</v>
      </c>
      <c r="J1" s="172" t="s">
        <v>789</v>
      </c>
      <c r="K1" s="103">
        <v>5377</v>
      </c>
      <c r="N1" s="93" t="s">
        <v>733</v>
      </c>
      <c r="O1" s="103">
        <v>5377</v>
      </c>
      <c r="Q1" s="93" t="s">
        <v>790</v>
      </c>
      <c r="R1" s="103">
        <v>5377</v>
      </c>
    </row>
    <row r="2" spans="1:19" s="125" customFormat="1" ht="59.25" customHeight="1" thickBot="1" x14ac:dyDescent="0.3">
      <c r="A2" s="828" t="s">
        <v>57</v>
      </c>
      <c r="B2" s="829"/>
      <c r="C2" s="100" t="s">
        <v>56</v>
      </c>
      <c r="D2" s="100" t="s">
        <v>58</v>
      </c>
      <c r="E2" s="100" t="s">
        <v>106</v>
      </c>
      <c r="F2" s="100" t="s">
        <v>61</v>
      </c>
      <c r="G2" s="96" t="s">
        <v>339</v>
      </c>
      <c r="H2" s="96" t="s">
        <v>340</v>
      </c>
      <c r="I2" s="121" t="s">
        <v>104</v>
      </c>
      <c r="J2" s="96" t="s">
        <v>339</v>
      </c>
      <c r="K2" s="96" t="s">
        <v>340</v>
      </c>
      <c r="L2" s="121" t="s">
        <v>105</v>
      </c>
      <c r="M2" s="122" t="s">
        <v>368</v>
      </c>
      <c r="N2" s="94" t="s">
        <v>339</v>
      </c>
      <c r="O2" s="95" t="s">
        <v>340</v>
      </c>
      <c r="P2" s="123">
        <v>2019</v>
      </c>
      <c r="Q2" s="98" t="s">
        <v>339</v>
      </c>
      <c r="R2" s="99" t="s">
        <v>340</v>
      </c>
      <c r="S2" s="124">
        <v>2020</v>
      </c>
    </row>
    <row r="3" spans="1:19" ht="33" customHeight="1" x14ac:dyDescent="0.25">
      <c r="A3" s="811">
        <v>1</v>
      </c>
      <c r="B3" s="813" t="s">
        <v>1</v>
      </c>
      <c r="C3" s="830">
        <v>1</v>
      </c>
      <c r="D3" s="830" t="s">
        <v>14</v>
      </c>
      <c r="E3" s="105" t="s">
        <v>60</v>
      </c>
      <c r="F3" s="105" t="s">
        <v>59</v>
      </c>
      <c r="G3" s="138">
        <v>26600</v>
      </c>
      <c r="H3" s="111">
        <f>$H$1</f>
        <v>5419</v>
      </c>
      <c r="I3" s="140">
        <f>G3/H3</f>
        <v>4.9086547333456361</v>
      </c>
      <c r="J3" s="140">
        <v>25954.98</v>
      </c>
      <c r="K3" s="111">
        <v>5377</v>
      </c>
      <c r="L3" s="160">
        <f>J3/K3</f>
        <v>4.8270373814394647</v>
      </c>
      <c r="M3" s="167">
        <f>L3-I3</f>
        <v>-8.1617351906171365E-2</v>
      </c>
      <c r="N3" s="263">
        <v>26600</v>
      </c>
      <c r="O3" s="85">
        <v>5377</v>
      </c>
      <c r="P3" s="198">
        <f>N3/O3</f>
        <v>4.946996466431095</v>
      </c>
      <c r="Q3" s="229">
        <v>26600</v>
      </c>
      <c r="R3" s="88">
        <v>5377</v>
      </c>
      <c r="S3" s="210">
        <f>Q3/R3</f>
        <v>4.946996466431095</v>
      </c>
    </row>
    <row r="4" spans="1:19" ht="33" customHeight="1" x14ac:dyDescent="0.25">
      <c r="A4" s="819"/>
      <c r="B4" s="821"/>
      <c r="C4" s="823"/>
      <c r="D4" s="823"/>
      <c r="E4" s="164" t="s">
        <v>672</v>
      </c>
      <c r="F4" s="164" t="s">
        <v>670</v>
      </c>
      <c r="G4" s="329">
        <v>19</v>
      </c>
      <c r="H4" s="330">
        <v>19</v>
      </c>
      <c r="I4" s="331">
        <f t="shared" ref="I4:I5" si="0">G4/H4</f>
        <v>1</v>
      </c>
      <c r="J4" s="401">
        <v>19</v>
      </c>
      <c r="K4" s="330">
        <v>19</v>
      </c>
      <c r="L4" s="330">
        <f t="shared" ref="L4:L5" si="1">J4/K4</f>
        <v>1</v>
      </c>
      <c r="M4" s="429">
        <f t="shared" ref="M4:M5" si="2">L4-I4</f>
        <v>0</v>
      </c>
      <c r="N4" s="430">
        <v>19</v>
      </c>
      <c r="O4" s="431">
        <v>19</v>
      </c>
      <c r="P4" s="431">
        <f t="shared" ref="P4" si="3">N4/O4</f>
        <v>1</v>
      </c>
      <c r="Q4" s="432">
        <v>19</v>
      </c>
      <c r="R4" s="433">
        <v>19</v>
      </c>
      <c r="S4" s="434">
        <f t="shared" ref="S4:S5" si="4">Q4/R4</f>
        <v>1</v>
      </c>
    </row>
    <row r="5" spans="1:19" ht="33" customHeight="1" thickBot="1" x14ac:dyDescent="0.3">
      <c r="A5" s="819"/>
      <c r="B5" s="821"/>
      <c r="C5" s="803"/>
      <c r="D5" s="803"/>
      <c r="E5" s="164" t="s">
        <v>673</v>
      </c>
      <c r="F5" s="164" t="s">
        <v>671</v>
      </c>
      <c r="G5" s="329">
        <v>71089</v>
      </c>
      <c r="H5" s="146">
        <v>19</v>
      </c>
      <c r="I5" s="331">
        <f t="shared" si="0"/>
        <v>3741.5263157894738</v>
      </c>
      <c r="J5" s="331">
        <v>60377</v>
      </c>
      <c r="K5" s="146">
        <v>19</v>
      </c>
      <c r="L5" s="474">
        <f t="shared" si="1"/>
        <v>3177.7368421052633</v>
      </c>
      <c r="M5" s="435">
        <f t="shared" si="2"/>
        <v>-563.78947368421041</v>
      </c>
      <c r="N5" s="430"/>
      <c r="O5" s="431">
        <v>19</v>
      </c>
      <c r="P5" s="431"/>
      <c r="Q5" s="432"/>
      <c r="R5" s="433">
        <v>19</v>
      </c>
      <c r="S5" s="434">
        <f t="shared" si="4"/>
        <v>0</v>
      </c>
    </row>
    <row r="6" spans="1:19" ht="33.75" customHeight="1" x14ac:dyDescent="0.25">
      <c r="A6" s="820"/>
      <c r="B6" s="818"/>
      <c r="C6" s="822">
        <v>2</v>
      </c>
      <c r="D6" s="830" t="s">
        <v>15</v>
      </c>
      <c r="E6" s="76" t="s">
        <v>60</v>
      </c>
      <c r="F6" s="76" t="s">
        <v>59</v>
      </c>
      <c r="G6" s="139">
        <v>329260.46999999997</v>
      </c>
      <c r="H6" s="113">
        <f>$H$1</f>
        <v>5419</v>
      </c>
      <c r="I6" s="141">
        <f t="shared" ref="I6:I48" si="5">G6/H6</f>
        <v>60.760374607861223</v>
      </c>
      <c r="J6" s="141">
        <v>311127.90999999997</v>
      </c>
      <c r="K6" s="113">
        <f>K1</f>
        <v>5377</v>
      </c>
      <c r="L6" s="161">
        <f t="shared" ref="L6:L17" si="6">J6/K6</f>
        <v>57.862732006695175</v>
      </c>
      <c r="M6" s="162">
        <f t="shared" ref="M6:M45" si="7">L6-I6</f>
        <v>-2.8976426011660479</v>
      </c>
      <c r="N6" s="218">
        <v>315400</v>
      </c>
      <c r="O6" s="86">
        <f>$O$1</f>
        <v>5377</v>
      </c>
      <c r="P6" s="194">
        <f t="shared" ref="P6:P17" si="8">N6/O6</f>
        <v>58.657243816254415</v>
      </c>
      <c r="Q6" s="227">
        <v>316670</v>
      </c>
      <c r="R6" s="89">
        <f>$R$1</f>
        <v>5377</v>
      </c>
      <c r="S6" s="211">
        <f t="shared" ref="S6:S75" si="9">Q6/R6</f>
        <v>58.893435000929884</v>
      </c>
    </row>
    <row r="7" spans="1:19" ht="60" x14ac:dyDescent="0.25">
      <c r="A7" s="820"/>
      <c r="B7" s="818"/>
      <c r="C7" s="823"/>
      <c r="D7" s="823"/>
      <c r="E7" s="76" t="s">
        <v>674</v>
      </c>
      <c r="F7" s="76" t="s">
        <v>675</v>
      </c>
      <c r="G7" s="402">
        <v>1</v>
      </c>
      <c r="H7" s="334">
        <v>1</v>
      </c>
      <c r="I7" s="403"/>
      <c r="J7" s="404">
        <v>1</v>
      </c>
      <c r="K7" s="334">
        <v>1</v>
      </c>
      <c r="L7" s="334"/>
      <c r="M7" s="403"/>
      <c r="N7" s="436">
        <v>1</v>
      </c>
      <c r="O7" s="437"/>
      <c r="P7" s="437"/>
      <c r="Q7" s="438">
        <v>1</v>
      </c>
      <c r="R7" s="439"/>
      <c r="S7" s="440"/>
    </row>
    <row r="8" spans="1:19" ht="180" x14ac:dyDescent="0.25">
      <c r="A8" s="820"/>
      <c r="B8" s="818"/>
      <c r="C8" s="803"/>
      <c r="D8" s="803"/>
      <c r="E8" s="76" t="s">
        <v>676</v>
      </c>
      <c r="F8" s="76" t="s">
        <v>677</v>
      </c>
      <c r="G8" s="316">
        <v>76</v>
      </c>
      <c r="H8" s="113">
        <v>76</v>
      </c>
      <c r="I8" s="332">
        <f t="shared" si="5"/>
        <v>1</v>
      </c>
      <c r="J8" s="480">
        <v>197</v>
      </c>
      <c r="K8" s="413">
        <v>197</v>
      </c>
      <c r="L8" s="334"/>
      <c r="M8" s="403"/>
      <c r="N8" s="316">
        <v>76</v>
      </c>
      <c r="O8" s="113">
        <v>76</v>
      </c>
      <c r="P8" s="332">
        <f t="shared" ref="P8" si="10">N8/O8</f>
        <v>1</v>
      </c>
      <c r="Q8" s="316">
        <v>76</v>
      </c>
      <c r="R8" s="113">
        <v>76</v>
      </c>
      <c r="S8" s="332">
        <f t="shared" ref="S8" si="11">Q8/R8</f>
        <v>1</v>
      </c>
    </row>
    <row r="9" spans="1:19" ht="59.25" customHeight="1" x14ac:dyDescent="0.25">
      <c r="A9" s="820"/>
      <c r="B9" s="818"/>
      <c r="C9" s="822">
        <v>3</v>
      </c>
      <c r="D9" s="826" t="s">
        <v>16</v>
      </c>
      <c r="E9" s="76" t="s">
        <v>60</v>
      </c>
      <c r="F9" s="76" t="s">
        <v>59</v>
      </c>
      <c r="G9" s="139">
        <v>160005</v>
      </c>
      <c r="H9" s="113">
        <f>$H$1</f>
        <v>5419</v>
      </c>
      <c r="I9" s="141">
        <f t="shared" si="5"/>
        <v>29.526665436427386</v>
      </c>
      <c r="J9" s="141">
        <v>140888.18</v>
      </c>
      <c r="K9" s="113">
        <f>K1</f>
        <v>5377</v>
      </c>
      <c r="L9" s="161">
        <f t="shared" si="6"/>
        <v>26.202004835410079</v>
      </c>
      <c r="M9" s="162">
        <f t="shared" si="7"/>
        <v>-3.3246606010173068</v>
      </c>
      <c r="N9" s="218">
        <v>160005</v>
      </c>
      <c r="O9" s="86">
        <f>$O$1</f>
        <v>5377</v>
      </c>
      <c r="P9" s="194">
        <f t="shared" si="8"/>
        <v>29.757299609447646</v>
      </c>
      <c r="Q9" s="227">
        <v>160005</v>
      </c>
      <c r="R9" s="89">
        <f>$R$1</f>
        <v>5377</v>
      </c>
      <c r="S9" s="211">
        <f t="shared" si="9"/>
        <v>29.757299609447646</v>
      </c>
    </row>
    <row r="10" spans="1:19" ht="120" x14ac:dyDescent="0.25">
      <c r="A10" s="820"/>
      <c r="B10" s="818"/>
      <c r="C10" s="823"/>
      <c r="D10" s="827"/>
      <c r="E10" s="76" t="s">
        <v>636</v>
      </c>
      <c r="F10" s="76" t="s">
        <v>637</v>
      </c>
      <c r="G10" s="378">
        <v>721136.75</v>
      </c>
      <c r="H10" s="113">
        <v>1810809.36</v>
      </c>
      <c r="I10" s="318">
        <f t="shared" si="5"/>
        <v>0.39824001682871796</v>
      </c>
      <c r="J10" s="405">
        <v>804618.23</v>
      </c>
      <c r="K10" s="406">
        <v>1788040.52</v>
      </c>
      <c r="L10" s="161">
        <f t="shared" si="6"/>
        <v>0.44999999776291422</v>
      </c>
      <c r="M10" s="162">
        <f t="shared" si="7"/>
        <v>5.1759980934196259E-2</v>
      </c>
      <c r="N10" s="378">
        <v>721136.75</v>
      </c>
      <c r="O10" s="113">
        <v>1810809.36</v>
      </c>
      <c r="P10" s="194">
        <f t="shared" si="8"/>
        <v>0.39824001682871796</v>
      </c>
      <c r="Q10" s="378">
        <v>721136.75</v>
      </c>
      <c r="R10" s="113">
        <v>1810809.36</v>
      </c>
      <c r="S10" s="211">
        <f t="shared" si="9"/>
        <v>0.39824001682871796</v>
      </c>
    </row>
    <row r="11" spans="1:19" ht="75" x14ac:dyDescent="0.25">
      <c r="A11" s="820"/>
      <c r="B11" s="818"/>
      <c r="C11" s="823"/>
      <c r="D11" s="827"/>
      <c r="E11" s="76" t="s">
        <v>639</v>
      </c>
      <c r="F11" s="76" t="s">
        <v>638</v>
      </c>
      <c r="G11" s="475">
        <v>46</v>
      </c>
      <c r="H11" s="346">
        <v>16</v>
      </c>
      <c r="I11" s="318">
        <f t="shared" si="5"/>
        <v>2.875</v>
      </c>
      <c r="J11" s="404">
        <v>35</v>
      </c>
      <c r="K11" s="114">
        <v>5</v>
      </c>
      <c r="L11" s="114">
        <f t="shared" si="6"/>
        <v>7</v>
      </c>
      <c r="M11" s="412">
        <f t="shared" si="7"/>
        <v>4.125</v>
      </c>
      <c r="N11" s="436">
        <v>46</v>
      </c>
      <c r="O11" s="437">
        <v>16</v>
      </c>
      <c r="P11" s="437">
        <f t="shared" si="8"/>
        <v>2.875</v>
      </c>
      <c r="Q11" s="438">
        <v>46</v>
      </c>
      <c r="R11" s="439">
        <v>16</v>
      </c>
      <c r="S11" s="440">
        <f t="shared" si="9"/>
        <v>2.875</v>
      </c>
    </row>
    <row r="12" spans="1:19" ht="75" x14ac:dyDescent="0.25">
      <c r="A12" s="820"/>
      <c r="B12" s="818"/>
      <c r="C12" s="823"/>
      <c r="D12" s="827"/>
      <c r="E12" s="76" t="s">
        <v>650</v>
      </c>
      <c r="F12" s="76" t="s">
        <v>640</v>
      </c>
      <c r="G12" s="402">
        <v>1</v>
      </c>
      <c r="H12" s="334">
        <v>1</v>
      </c>
      <c r="I12" s="403">
        <f t="shared" si="5"/>
        <v>1</v>
      </c>
      <c r="J12" s="404">
        <v>3</v>
      </c>
      <c r="K12" s="334">
        <v>3</v>
      </c>
      <c r="L12" s="403">
        <f t="shared" si="6"/>
        <v>1</v>
      </c>
      <c r="M12" s="412">
        <f t="shared" si="7"/>
        <v>0</v>
      </c>
      <c r="N12" s="436">
        <v>1</v>
      </c>
      <c r="O12" s="437">
        <v>1</v>
      </c>
      <c r="P12" s="437">
        <f t="shared" si="8"/>
        <v>1</v>
      </c>
      <c r="Q12" s="438">
        <v>1</v>
      </c>
      <c r="R12" s="439">
        <v>1</v>
      </c>
      <c r="S12" s="440">
        <f t="shared" si="9"/>
        <v>1</v>
      </c>
    </row>
    <row r="13" spans="1:19" ht="42" customHeight="1" x14ac:dyDescent="0.25">
      <c r="A13" s="820"/>
      <c r="B13" s="818"/>
      <c r="C13" s="823"/>
      <c r="D13" s="827"/>
      <c r="E13" s="76" t="s">
        <v>642</v>
      </c>
      <c r="F13" s="76" t="s">
        <v>641</v>
      </c>
      <c r="G13" s="316">
        <v>2000</v>
      </c>
      <c r="H13" s="113">
        <v>19</v>
      </c>
      <c r="I13" s="318">
        <f t="shared" si="5"/>
        <v>105.26315789473684</v>
      </c>
      <c r="J13" s="316">
        <v>2000</v>
      </c>
      <c r="K13" s="113">
        <v>19</v>
      </c>
      <c r="L13" s="318">
        <f t="shared" si="6"/>
        <v>105.26315789473684</v>
      </c>
      <c r="M13" s="412">
        <f t="shared" si="7"/>
        <v>0</v>
      </c>
      <c r="N13" s="436">
        <v>2000</v>
      </c>
      <c r="O13" s="437">
        <v>19</v>
      </c>
      <c r="P13" s="201">
        <f t="shared" si="8"/>
        <v>105.26315789473684</v>
      </c>
      <c r="Q13" s="438">
        <v>2000</v>
      </c>
      <c r="R13" s="439">
        <v>19</v>
      </c>
      <c r="S13" s="441">
        <f t="shared" si="9"/>
        <v>105.26315789473684</v>
      </c>
    </row>
    <row r="14" spans="1:19" ht="42" customHeight="1" x14ac:dyDescent="0.25">
      <c r="A14" s="820"/>
      <c r="B14" s="818"/>
      <c r="C14" s="823"/>
      <c r="D14" s="827"/>
      <c r="E14" s="76" t="s">
        <v>643</v>
      </c>
      <c r="F14" s="76" t="s">
        <v>644</v>
      </c>
      <c r="G14" s="309">
        <v>6764.85</v>
      </c>
      <c r="H14" s="113">
        <v>2000</v>
      </c>
      <c r="I14" s="318">
        <f t="shared" si="5"/>
        <v>3.382425</v>
      </c>
      <c r="J14" s="141">
        <v>7884</v>
      </c>
      <c r="K14" s="113">
        <v>2000</v>
      </c>
      <c r="L14" s="161">
        <f t="shared" si="6"/>
        <v>3.9420000000000002</v>
      </c>
      <c r="M14" s="162">
        <f t="shared" si="7"/>
        <v>0.55957500000000016</v>
      </c>
      <c r="N14" s="218">
        <v>8000</v>
      </c>
      <c r="O14" s="86">
        <v>2000</v>
      </c>
      <c r="P14" s="194">
        <f t="shared" si="8"/>
        <v>4</v>
      </c>
      <c r="Q14" s="227">
        <v>8000</v>
      </c>
      <c r="R14" s="89">
        <v>2000</v>
      </c>
      <c r="S14" s="211">
        <f t="shared" si="9"/>
        <v>4</v>
      </c>
    </row>
    <row r="15" spans="1:19" ht="30" x14ac:dyDescent="0.25">
      <c r="A15" s="820"/>
      <c r="B15" s="818"/>
      <c r="C15" s="796">
        <v>4</v>
      </c>
      <c r="D15" s="797" t="s">
        <v>17</v>
      </c>
      <c r="E15" s="76" t="s">
        <v>60</v>
      </c>
      <c r="F15" s="76" t="s">
        <v>59</v>
      </c>
      <c r="G15" s="139">
        <v>84300</v>
      </c>
      <c r="H15" s="113">
        <f>$H$1</f>
        <v>5419</v>
      </c>
      <c r="I15" s="141">
        <f t="shared" si="5"/>
        <v>15.556375715076582</v>
      </c>
      <c r="J15" s="141">
        <v>82177.19</v>
      </c>
      <c r="K15" s="113">
        <f>K1</f>
        <v>5377</v>
      </c>
      <c r="L15" s="161">
        <f t="shared" si="6"/>
        <v>15.283092802678073</v>
      </c>
      <c r="M15" s="162">
        <f t="shared" si="7"/>
        <v>-0.27328291239850877</v>
      </c>
      <c r="N15" s="218">
        <v>84300</v>
      </c>
      <c r="O15" s="86">
        <f>$O$1</f>
        <v>5377</v>
      </c>
      <c r="P15" s="194">
        <f t="shared" si="8"/>
        <v>15.677887297749674</v>
      </c>
      <c r="Q15" s="227">
        <v>84300</v>
      </c>
      <c r="R15" s="89">
        <f>$R$1</f>
        <v>5377</v>
      </c>
      <c r="S15" s="211">
        <f t="shared" si="9"/>
        <v>15.677887297749674</v>
      </c>
    </row>
    <row r="16" spans="1:19" ht="29.25" customHeight="1" x14ac:dyDescent="0.25">
      <c r="A16" s="820"/>
      <c r="B16" s="818"/>
      <c r="C16" s="796"/>
      <c r="D16" s="797"/>
      <c r="E16" s="76" t="s">
        <v>62</v>
      </c>
      <c r="F16" s="76" t="s">
        <v>111</v>
      </c>
      <c r="G16" s="340">
        <v>2262802.1</v>
      </c>
      <c r="H16" s="161">
        <v>3156608.2</v>
      </c>
      <c r="I16" s="141">
        <f t="shared" si="5"/>
        <v>0.71684604380106465</v>
      </c>
      <c r="J16" s="175">
        <v>2451636.89</v>
      </c>
      <c r="K16" s="161">
        <v>3109239.1</v>
      </c>
      <c r="L16" s="161">
        <f t="shared" si="6"/>
        <v>0.7885005981045331</v>
      </c>
      <c r="M16" s="162">
        <f t="shared" si="7"/>
        <v>7.1654554303468454E-2</v>
      </c>
      <c r="N16" s="218">
        <v>2262802.1</v>
      </c>
      <c r="O16" s="194">
        <v>3156608.2</v>
      </c>
      <c r="P16" s="194">
        <f t="shared" si="8"/>
        <v>0.71684604380106465</v>
      </c>
      <c r="Q16" s="218">
        <v>2262802.1</v>
      </c>
      <c r="R16" s="194">
        <v>3156608.2</v>
      </c>
      <c r="S16" s="211">
        <f t="shared" si="9"/>
        <v>0.71684604380106465</v>
      </c>
    </row>
    <row r="17" spans="1:19" ht="30" x14ac:dyDescent="0.25">
      <c r="A17" s="820"/>
      <c r="B17" s="818"/>
      <c r="C17" s="796">
        <v>5</v>
      </c>
      <c r="D17" s="797" t="s">
        <v>18</v>
      </c>
      <c r="E17" s="76" t="s">
        <v>60</v>
      </c>
      <c r="F17" s="76" t="s">
        <v>59</v>
      </c>
      <c r="G17" s="139">
        <v>413700</v>
      </c>
      <c r="H17" s="113">
        <f>$H$1</f>
        <v>5419</v>
      </c>
      <c r="I17" s="141">
        <f t="shared" si="5"/>
        <v>76.342498615980801</v>
      </c>
      <c r="J17" s="139">
        <v>329543.84999999998</v>
      </c>
      <c r="K17" s="113">
        <f>K3</f>
        <v>5377</v>
      </c>
      <c r="L17" s="141">
        <f t="shared" si="6"/>
        <v>61.287679003161607</v>
      </c>
      <c r="M17" s="162">
        <f t="shared" si="7"/>
        <v>-15.054819612819195</v>
      </c>
      <c r="N17" s="218">
        <v>358850</v>
      </c>
      <c r="O17" s="86">
        <f>$O$1</f>
        <v>5377</v>
      </c>
      <c r="P17" s="194">
        <f t="shared" si="8"/>
        <v>66.737957969127763</v>
      </c>
      <c r="Q17" s="227">
        <v>358650</v>
      </c>
      <c r="R17" s="89">
        <f>$R$1</f>
        <v>5377</v>
      </c>
      <c r="S17" s="211">
        <f t="shared" si="9"/>
        <v>66.700762506974144</v>
      </c>
    </row>
    <row r="18" spans="1:19" ht="66.75" customHeight="1" x14ac:dyDescent="0.25">
      <c r="A18" s="820"/>
      <c r="B18" s="818"/>
      <c r="C18" s="796"/>
      <c r="D18" s="797"/>
      <c r="E18" s="76" t="s">
        <v>63</v>
      </c>
      <c r="F18" s="76" t="s">
        <v>64</v>
      </c>
      <c r="G18" s="175">
        <v>25417</v>
      </c>
      <c r="H18" s="161">
        <v>413700</v>
      </c>
      <c r="I18" s="159">
        <f>(G18/H18)/100</f>
        <v>6.1438240270727574E-4</v>
      </c>
      <c r="J18" s="175">
        <v>24351.9</v>
      </c>
      <c r="K18" s="161">
        <v>261196.03</v>
      </c>
      <c r="L18" s="159">
        <f>(J18/K18)/100</f>
        <v>9.3232274625307298E-4</v>
      </c>
      <c r="M18" s="163">
        <f t="shared" si="7"/>
        <v>3.1794034354579723E-4</v>
      </c>
      <c r="N18" s="266">
        <v>25417</v>
      </c>
      <c r="O18" s="442">
        <v>358850</v>
      </c>
      <c r="P18" s="194">
        <f>(N18/O18)/100</f>
        <v>7.082903720217361E-4</v>
      </c>
      <c r="Q18" s="232">
        <v>25417</v>
      </c>
      <c r="R18" s="443">
        <v>358650</v>
      </c>
      <c r="S18" s="211">
        <f t="shared" si="9"/>
        <v>7.0868534783214837E-2</v>
      </c>
    </row>
    <row r="19" spans="1:19" ht="30" x14ac:dyDescent="0.25">
      <c r="A19" s="820"/>
      <c r="B19" s="818"/>
      <c r="C19" s="77">
        <v>6</v>
      </c>
      <c r="D19" s="258" t="s">
        <v>19</v>
      </c>
      <c r="E19" s="76" t="s">
        <v>60</v>
      </c>
      <c r="F19" s="76" t="s">
        <v>59</v>
      </c>
      <c r="G19" s="139">
        <v>53600</v>
      </c>
      <c r="H19" s="113">
        <f>$H$1</f>
        <v>5419</v>
      </c>
      <c r="I19" s="141">
        <f t="shared" si="5"/>
        <v>9.8911238235836869</v>
      </c>
      <c r="J19" s="139">
        <v>47065.01</v>
      </c>
      <c r="K19" s="113">
        <f>K1</f>
        <v>5377</v>
      </c>
      <c r="L19" s="141">
        <f t="shared" ref="L19:L45" si="12">J19/K19</f>
        <v>8.7530239910730891</v>
      </c>
      <c r="M19" s="162">
        <f t="shared" si="7"/>
        <v>-1.1380998325105978</v>
      </c>
      <c r="N19" s="218">
        <v>25000</v>
      </c>
      <c r="O19" s="86">
        <f t="shared" ref="O19:O20" si="13">$O$1</f>
        <v>5377</v>
      </c>
      <c r="P19" s="194">
        <f t="shared" ref="P19:P46" si="14">N19/O19</f>
        <v>4.6494327692021571</v>
      </c>
      <c r="Q19" s="227">
        <v>25000</v>
      </c>
      <c r="R19" s="89">
        <f>$R$1</f>
        <v>5377</v>
      </c>
      <c r="S19" s="211">
        <f t="shared" si="9"/>
        <v>4.6494327692021571</v>
      </c>
    </row>
    <row r="20" spans="1:19" ht="30" x14ac:dyDescent="0.25">
      <c r="A20" s="820"/>
      <c r="B20" s="818"/>
      <c r="C20" s="796">
        <v>7</v>
      </c>
      <c r="D20" s="794" t="s">
        <v>20</v>
      </c>
      <c r="E20" s="76" t="s">
        <v>60</v>
      </c>
      <c r="F20" s="76" t="s">
        <v>59</v>
      </c>
      <c r="G20" s="139">
        <v>183553.29</v>
      </c>
      <c r="H20" s="113">
        <f>$H$1</f>
        <v>5419</v>
      </c>
      <c r="I20" s="141">
        <f t="shared" si="5"/>
        <v>33.872170142092635</v>
      </c>
      <c r="J20" s="139">
        <v>162608.1</v>
      </c>
      <c r="K20" s="113">
        <f>K1</f>
        <v>5377</v>
      </c>
      <c r="L20" s="141">
        <f t="shared" si="12"/>
        <v>30.241417147108052</v>
      </c>
      <c r="M20" s="162">
        <f t="shared" si="7"/>
        <v>-3.6307529949845829</v>
      </c>
      <c r="N20" s="218">
        <v>130053.29</v>
      </c>
      <c r="O20" s="86">
        <f t="shared" si="13"/>
        <v>5377</v>
      </c>
      <c r="P20" s="194">
        <f t="shared" si="14"/>
        <v>24.186961130742048</v>
      </c>
      <c r="Q20" s="227">
        <v>130053.29</v>
      </c>
      <c r="R20" s="89">
        <f>$R$1</f>
        <v>5377</v>
      </c>
      <c r="S20" s="211">
        <f t="shared" si="9"/>
        <v>24.186961130742048</v>
      </c>
    </row>
    <row r="21" spans="1:19" ht="45" x14ac:dyDescent="0.25">
      <c r="A21" s="820"/>
      <c r="B21" s="818"/>
      <c r="C21" s="796"/>
      <c r="D21" s="794"/>
      <c r="E21" s="76" t="s">
        <v>67</v>
      </c>
      <c r="F21" s="76" t="s">
        <v>68</v>
      </c>
      <c r="G21" s="139">
        <v>183553.29</v>
      </c>
      <c r="H21" s="379">
        <v>3463</v>
      </c>
      <c r="I21" s="141">
        <f t="shared" si="5"/>
        <v>53.004126479930697</v>
      </c>
      <c r="J21" s="139">
        <v>162608.1</v>
      </c>
      <c r="K21" s="113">
        <v>3803</v>
      </c>
      <c r="L21" s="141">
        <f t="shared" si="12"/>
        <v>42.757849066526425</v>
      </c>
      <c r="M21" s="162">
        <f t="shared" si="7"/>
        <v>-10.246277413404272</v>
      </c>
      <c r="N21" s="266">
        <v>130053.29</v>
      </c>
      <c r="O21" s="86">
        <v>3463</v>
      </c>
      <c r="P21" s="194">
        <f t="shared" si="14"/>
        <v>37.555093849263642</v>
      </c>
      <c r="Q21" s="232">
        <v>130053.29</v>
      </c>
      <c r="R21" s="89">
        <v>3463</v>
      </c>
      <c r="S21" s="211">
        <f t="shared" si="9"/>
        <v>37.555093849263642</v>
      </c>
    </row>
    <row r="22" spans="1:19" ht="30" x14ac:dyDescent="0.25">
      <c r="A22" s="820"/>
      <c r="B22" s="818"/>
      <c r="C22" s="796">
        <v>8</v>
      </c>
      <c r="D22" s="797" t="s">
        <v>21</v>
      </c>
      <c r="E22" s="76" t="s">
        <v>60</v>
      </c>
      <c r="F22" s="76" t="s">
        <v>59</v>
      </c>
      <c r="G22" s="309">
        <v>771.39</v>
      </c>
      <c r="H22" s="113">
        <f>$H$1</f>
        <v>5419</v>
      </c>
      <c r="I22" s="141">
        <f t="shared" si="5"/>
        <v>0.14234914190810113</v>
      </c>
      <c r="J22" s="139">
        <v>150</v>
      </c>
      <c r="K22" s="113">
        <f>K1</f>
        <v>5377</v>
      </c>
      <c r="L22" s="141">
        <f t="shared" si="12"/>
        <v>2.7896596615212942E-2</v>
      </c>
      <c r="M22" s="162">
        <f t="shared" si="7"/>
        <v>-0.11445254529288819</v>
      </c>
      <c r="N22" s="266">
        <v>571.39</v>
      </c>
      <c r="O22" s="86">
        <f>$O$1</f>
        <v>5377</v>
      </c>
      <c r="P22" s="194">
        <f t="shared" si="14"/>
        <v>0.10626557559977683</v>
      </c>
      <c r="Q22" s="232">
        <v>571.39</v>
      </c>
      <c r="R22" s="89">
        <f>$R$1</f>
        <v>5377</v>
      </c>
      <c r="S22" s="211">
        <f t="shared" si="9"/>
        <v>0.10626557559977683</v>
      </c>
    </row>
    <row r="23" spans="1:19" ht="45" x14ac:dyDescent="0.25">
      <c r="A23" s="820"/>
      <c r="B23" s="818"/>
      <c r="C23" s="796"/>
      <c r="D23" s="797"/>
      <c r="E23" s="76" t="s">
        <v>651</v>
      </c>
      <c r="F23" s="76" t="s">
        <v>645</v>
      </c>
      <c r="G23" s="333">
        <v>0</v>
      </c>
      <c r="H23" s="113">
        <v>50</v>
      </c>
      <c r="I23" s="318">
        <f t="shared" si="5"/>
        <v>0</v>
      </c>
      <c r="J23" s="402">
        <v>38</v>
      </c>
      <c r="K23" s="334">
        <v>50</v>
      </c>
      <c r="L23" s="411">
        <f t="shared" ref="L23:L33" si="15">J23/K23</f>
        <v>0.76</v>
      </c>
      <c r="M23" s="412">
        <f t="shared" ref="M23:M33" si="16">L23-I23</f>
        <v>0.76</v>
      </c>
      <c r="N23" s="444">
        <v>0</v>
      </c>
      <c r="O23" s="437">
        <v>50</v>
      </c>
      <c r="P23" s="437">
        <f t="shared" si="14"/>
        <v>0</v>
      </c>
      <c r="Q23" s="445">
        <v>0</v>
      </c>
      <c r="R23" s="439">
        <v>50</v>
      </c>
      <c r="S23" s="440">
        <f t="shared" si="9"/>
        <v>0</v>
      </c>
    </row>
    <row r="24" spans="1:19" ht="90" x14ac:dyDescent="0.25">
      <c r="A24" s="820"/>
      <c r="B24" s="818"/>
      <c r="C24" s="796"/>
      <c r="D24" s="797"/>
      <c r="E24" s="76" t="s">
        <v>652</v>
      </c>
      <c r="F24" s="76" t="s">
        <v>646</v>
      </c>
      <c r="G24" s="333">
        <v>7</v>
      </c>
      <c r="H24" s="334">
        <v>297</v>
      </c>
      <c r="I24" s="318">
        <f t="shared" si="5"/>
        <v>2.3569023569023569E-2</v>
      </c>
      <c r="J24" s="476">
        <v>87</v>
      </c>
      <c r="K24" s="114">
        <v>338</v>
      </c>
      <c r="L24" s="411">
        <f t="shared" si="15"/>
        <v>0.25739644970414199</v>
      </c>
      <c r="M24" s="412">
        <f t="shared" si="16"/>
        <v>0.23382742613511842</v>
      </c>
      <c r="N24" s="444">
        <v>7</v>
      </c>
      <c r="O24" s="437">
        <v>297</v>
      </c>
      <c r="P24" s="437">
        <f t="shared" si="14"/>
        <v>2.3569023569023569E-2</v>
      </c>
      <c r="Q24" s="445">
        <v>7</v>
      </c>
      <c r="R24" s="439">
        <v>297</v>
      </c>
      <c r="S24" s="440">
        <f t="shared" si="9"/>
        <v>2.3569023569023569E-2</v>
      </c>
    </row>
    <row r="25" spans="1:19" ht="60" x14ac:dyDescent="0.25">
      <c r="A25" s="820"/>
      <c r="B25" s="818"/>
      <c r="C25" s="796"/>
      <c r="D25" s="797"/>
      <c r="E25" s="76" t="s">
        <v>653</v>
      </c>
      <c r="F25" s="76" t="s">
        <v>647</v>
      </c>
      <c r="G25" s="333">
        <v>5</v>
      </c>
      <c r="H25" s="113">
        <v>50</v>
      </c>
      <c r="I25" s="318">
        <f t="shared" si="5"/>
        <v>0.1</v>
      </c>
      <c r="J25" s="476">
        <v>38</v>
      </c>
      <c r="K25" s="114">
        <v>50</v>
      </c>
      <c r="L25" s="411">
        <f t="shared" si="15"/>
        <v>0.76</v>
      </c>
      <c r="M25" s="412">
        <f t="shared" si="16"/>
        <v>0.66</v>
      </c>
      <c r="N25" s="444">
        <v>5</v>
      </c>
      <c r="O25" s="437">
        <v>50</v>
      </c>
      <c r="P25" s="437">
        <f t="shared" si="14"/>
        <v>0.1</v>
      </c>
      <c r="Q25" s="445">
        <v>5</v>
      </c>
      <c r="R25" s="439">
        <v>50</v>
      </c>
      <c r="S25" s="440">
        <f t="shared" si="9"/>
        <v>0.1</v>
      </c>
    </row>
    <row r="26" spans="1:19" ht="60" x14ac:dyDescent="0.25">
      <c r="A26" s="820"/>
      <c r="B26" s="818"/>
      <c r="C26" s="796"/>
      <c r="D26" s="797"/>
      <c r="E26" s="76" t="s">
        <v>654</v>
      </c>
      <c r="F26" s="76" t="s">
        <v>648</v>
      </c>
      <c r="G26" s="333">
        <v>1</v>
      </c>
      <c r="H26" s="113">
        <v>8</v>
      </c>
      <c r="I26" s="318">
        <f t="shared" si="5"/>
        <v>0.125</v>
      </c>
      <c r="J26" s="402">
        <v>38</v>
      </c>
      <c r="K26" s="334">
        <v>50</v>
      </c>
      <c r="L26" s="411">
        <f t="shared" si="15"/>
        <v>0.76</v>
      </c>
      <c r="M26" s="412">
        <f t="shared" si="16"/>
        <v>0.63500000000000001</v>
      </c>
      <c r="N26" s="444">
        <v>1</v>
      </c>
      <c r="O26" s="437">
        <v>8</v>
      </c>
      <c r="P26" s="437">
        <f t="shared" si="14"/>
        <v>0.125</v>
      </c>
      <c r="Q26" s="445">
        <v>1</v>
      </c>
      <c r="R26" s="439">
        <v>8</v>
      </c>
      <c r="S26" s="440">
        <f t="shared" si="9"/>
        <v>0.125</v>
      </c>
    </row>
    <row r="27" spans="1:19" ht="90" x14ac:dyDescent="0.25">
      <c r="A27" s="820"/>
      <c r="B27" s="818"/>
      <c r="C27" s="796"/>
      <c r="D27" s="797"/>
      <c r="E27" s="76" t="s">
        <v>655</v>
      </c>
      <c r="F27" s="76" t="s">
        <v>649</v>
      </c>
      <c r="G27" s="475">
        <v>2254</v>
      </c>
      <c r="H27" s="346">
        <v>2406</v>
      </c>
      <c r="I27" s="481">
        <f t="shared" si="5"/>
        <v>0.93682460515378219</v>
      </c>
      <c r="J27" s="402">
        <v>2700</v>
      </c>
      <c r="K27" s="334">
        <v>2700</v>
      </c>
      <c r="L27" s="141">
        <f t="shared" si="15"/>
        <v>1</v>
      </c>
      <c r="M27" s="162">
        <f t="shared" si="16"/>
        <v>6.3175394846217814E-2</v>
      </c>
      <c r="N27" s="444">
        <v>2254</v>
      </c>
      <c r="O27" s="437">
        <v>2406</v>
      </c>
      <c r="P27" s="442">
        <f t="shared" si="14"/>
        <v>0.93682460515378219</v>
      </c>
      <c r="Q27" s="445">
        <v>2254</v>
      </c>
      <c r="R27" s="439">
        <v>2406</v>
      </c>
      <c r="S27" s="447">
        <f t="shared" si="9"/>
        <v>0.93682460515378219</v>
      </c>
    </row>
    <row r="28" spans="1:19" ht="75" x14ac:dyDescent="0.25">
      <c r="A28" s="820"/>
      <c r="B28" s="818"/>
      <c r="C28" s="796"/>
      <c r="D28" s="797"/>
      <c r="E28" s="76" t="s">
        <v>656</v>
      </c>
      <c r="F28" s="76" t="s">
        <v>657</v>
      </c>
      <c r="G28" s="333">
        <v>0</v>
      </c>
      <c r="H28" s="113">
        <v>0</v>
      </c>
      <c r="I28" s="318"/>
      <c r="J28" s="139"/>
      <c r="K28" s="113"/>
      <c r="L28" s="141"/>
      <c r="M28" s="162"/>
      <c r="N28" s="266"/>
      <c r="O28" s="86"/>
      <c r="P28" s="194" t="e">
        <f t="shared" si="14"/>
        <v>#DIV/0!</v>
      </c>
      <c r="Q28" s="232"/>
      <c r="R28" s="89"/>
      <c r="S28" s="211" t="e">
        <f t="shared" si="9"/>
        <v>#DIV/0!</v>
      </c>
    </row>
    <row r="29" spans="1:19" ht="105" x14ac:dyDescent="0.25">
      <c r="A29" s="820"/>
      <c r="B29" s="818"/>
      <c r="C29" s="796"/>
      <c r="D29" s="797"/>
      <c r="E29" s="76" t="s">
        <v>658</v>
      </c>
      <c r="F29" s="76" t="s">
        <v>659</v>
      </c>
      <c r="G29" s="333">
        <v>0</v>
      </c>
      <c r="H29" s="113">
        <v>0</v>
      </c>
      <c r="I29" s="318"/>
      <c r="J29" s="139"/>
      <c r="K29" s="113"/>
      <c r="L29" s="141"/>
      <c r="M29" s="162"/>
      <c r="N29" s="266"/>
      <c r="O29" s="86"/>
      <c r="P29" s="194" t="e">
        <f t="shared" si="14"/>
        <v>#DIV/0!</v>
      </c>
      <c r="Q29" s="232"/>
      <c r="R29" s="89"/>
      <c r="S29" s="211" t="e">
        <f t="shared" si="9"/>
        <v>#DIV/0!</v>
      </c>
    </row>
    <row r="30" spans="1:19" ht="107.25" customHeight="1" x14ac:dyDescent="0.25">
      <c r="A30" s="820"/>
      <c r="B30" s="818"/>
      <c r="C30" s="796"/>
      <c r="D30" s="797"/>
      <c r="E30" s="76" t="s">
        <v>660</v>
      </c>
      <c r="F30" s="76" t="s">
        <v>661</v>
      </c>
      <c r="G30" s="336">
        <v>18.5</v>
      </c>
      <c r="H30" s="113">
        <v>21.5</v>
      </c>
      <c r="I30" s="318">
        <f t="shared" si="5"/>
        <v>0.86046511627906974</v>
      </c>
      <c r="J30" s="336">
        <v>18.5</v>
      </c>
      <c r="K30" s="113">
        <v>21.5</v>
      </c>
      <c r="L30" s="318">
        <f t="shared" ref="L30" si="17">J30/K30</f>
        <v>0.86046511627906974</v>
      </c>
      <c r="M30" s="412">
        <f t="shared" si="16"/>
        <v>0</v>
      </c>
      <c r="N30" s="266">
        <v>18.5</v>
      </c>
      <c r="O30" s="86">
        <v>21.5</v>
      </c>
      <c r="P30" s="201">
        <f t="shared" si="14"/>
        <v>0.86046511627906974</v>
      </c>
      <c r="Q30" s="446">
        <v>18.5</v>
      </c>
      <c r="R30" s="253">
        <v>21.5</v>
      </c>
      <c r="S30" s="441">
        <f t="shared" si="9"/>
        <v>0.86046511627906974</v>
      </c>
    </row>
    <row r="31" spans="1:19" ht="101.25" customHeight="1" x14ac:dyDescent="0.25">
      <c r="A31" s="820"/>
      <c r="B31" s="818"/>
      <c r="C31" s="796"/>
      <c r="D31" s="797"/>
      <c r="E31" s="76" t="s">
        <v>662</v>
      </c>
      <c r="F31" s="76" t="s">
        <v>663</v>
      </c>
      <c r="G31" s="309" t="s">
        <v>688</v>
      </c>
      <c r="H31" s="113"/>
      <c r="I31" s="318"/>
      <c r="J31" s="139"/>
      <c r="K31" s="113"/>
      <c r="L31" s="141"/>
      <c r="M31" s="162"/>
      <c r="N31" s="266"/>
      <c r="O31" s="86"/>
      <c r="P31" s="194"/>
      <c r="Q31" s="232"/>
      <c r="R31" s="89"/>
      <c r="S31" s="211"/>
    </row>
    <row r="32" spans="1:19" ht="75" x14ac:dyDescent="0.25">
      <c r="A32" s="820"/>
      <c r="B32" s="818"/>
      <c r="C32" s="796"/>
      <c r="D32" s="797"/>
      <c r="E32" s="76" t="s">
        <v>665</v>
      </c>
      <c r="F32" s="76" t="s">
        <v>664</v>
      </c>
      <c r="G32" s="333">
        <v>0</v>
      </c>
      <c r="H32" s="113">
        <v>0</v>
      </c>
      <c r="I32" s="318"/>
      <c r="J32" s="316">
        <v>0</v>
      </c>
      <c r="K32" s="113">
        <v>0</v>
      </c>
      <c r="L32" s="141"/>
      <c r="M32" s="162"/>
      <c r="N32" s="266"/>
      <c r="O32" s="86"/>
      <c r="P32" s="194"/>
      <c r="Q32" s="232"/>
      <c r="R32" s="89"/>
      <c r="S32" s="211"/>
    </row>
    <row r="33" spans="1:19" ht="45" x14ac:dyDescent="0.25">
      <c r="A33" s="820"/>
      <c r="B33" s="818"/>
      <c r="C33" s="796"/>
      <c r="D33" s="797"/>
      <c r="E33" s="76" t="s">
        <v>666</v>
      </c>
      <c r="F33" s="76" t="s">
        <v>667</v>
      </c>
      <c r="G33" s="475">
        <v>2950</v>
      </c>
      <c r="H33" s="346">
        <v>4590</v>
      </c>
      <c r="I33" s="481">
        <f t="shared" si="5"/>
        <v>0.64270152505446621</v>
      </c>
      <c r="J33" s="402">
        <v>691</v>
      </c>
      <c r="K33" s="334">
        <v>4453</v>
      </c>
      <c r="L33" s="411">
        <f t="shared" si="15"/>
        <v>0.15517628565012351</v>
      </c>
      <c r="M33" s="412">
        <f t="shared" si="16"/>
        <v>-0.48752523940434267</v>
      </c>
      <c r="N33" s="444">
        <v>2950</v>
      </c>
      <c r="O33" s="437">
        <v>4590</v>
      </c>
      <c r="P33" s="201">
        <f t="shared" si="14"/>
        <v>0.64270152505446621</v>
      </c>
      <c r="Q33" s="445">
        <v>2950</v>
      </c>
      <c r="R33" s="439">
        <v>4590</v>
      </c>
      <c r="S33" s="441">
        <f t="shared" si="9"/>
        <v>0.64270152505446621</v>
      </c>
    </row>
    <row r="34" spans="1:19" ht="45" x14ac:dyDescent="0.25">
      <c r="A34" s="820"/>
      <c r="B34" s="818"/>
      <c r="C34" s="796"/>
      <c r="D34" s="797"/>
      <c r="E34" s="76" t="s">
        <v>669</v>
      </c>
      <c r="F34" s="76" t="s">
        <v>668</v>
      </c>
      <c r="G34" s="340">
        <v>5549.34</v>
      </c>
      <c r="H34" s="161">
        <v>34996.720000000001</v>
      </c>
      <c r="I34" s="448">
        <f t="shared" si="5"/>
        <v>0.15856743146214844</v>
      </c>
      <c r="J34" s="175">
        <v>3017.54</v>
      </c>
      <c r="K34" s="161">
        <v>34406.6</v>
      </c>
      <c r="L34" s="449">
        <f t="shared" ref="L34" si="18">J34/K34</f>
        <v>8.7702359431039392E-2</v>
      </c>
      <c r="M34" s="162">
        <f t="shared" ref="M34" si="19">L34-I34</f>
        <v>-7.0865072031109047E-2</v>
      </c>
      <c r="N34" s="223">
        <v>5549.34</v>
      </c>
      <c r="O34" s="194">
        <v>34996.720000000001</v>
      </c>
      <c r="P34" s="194">
        <f t="shared" si="14"/>
        <v>0.15856743146214844</v>
      </c>
      <c r="Q34" s="232">
        <v>5549.34</v>
      </c>
      <c r="R34" s="219">
        <v>34996.720000000001</v>
      </c>
      <c r="S34" s="211">
        <f t="shared" si="9"/>
        <v>0.15856743146214844</v>
      </c>
    </row>
    <row r="35" spans="1:19" ht="30" x14ac:dyDescent="0.25">
      <c r="A35" s="820"/>
      <c r="B35" s="818"/>
      <c r="C35" s="796"/>
      <c r="D35" s="797"/>
      <c r="E35" s="76" t="s">
        <v>70</v>
      </c>
      <c r="F35" s="76" t="s">
        <v>69</v>
      </c>
      <c r="G35" s="139">
        <v>34996.720000000001</v>
      </c>
      <c r="H35" s="113">
        <v>19</v>
      </c>
      <c r="I35" s="141">
        <f t="shared" si="5"/>
        <v>1841.9326315789474</v>
      </c>
      <c r="J35" s="139">
        <v>34406</v>
      </c>
      <c r="K35" s="113">
        <v>19</v>
      </c>
      <c r="L35" s="141">
        <f t="shared" si="12"/>
        <v>1810.8421052631579</v>
      </c>
      <c r="M35" s="162">
        <f t="shared" si="7"/>
        <v>-31.090526315789475</v>
      </c>
      <c r="N35" s="223">
        <v>571.39</v>
      </c>
      <c r="O35" s="86">
        <v>19</v>
      </c>
      <c r="P35" s="194">
        <f t="shared" si="14"/>
        <v>30.073157894736841</v>
      </c>
      <c r="Q35" s="232">
        <v>571.39</v>
      </c>
      <c r="R35" s="89">
        <v>19</v>
      </c>
      <c r="S35" s="211">
        <f t="shared" si="9"/>
        <v>30.073157894736841</v>
      </c>
    </row>
    <row r="36" spans="1:19" ht="30" x14ac:dyDescent="0.25">
      <c r="A36" s="820"/>
      <c r="B36" s="818"/>
      <c r="C36" s="822">
        <v>10</v>
      </c>
      <c r="D36" s="826" t="s">
        <v>526</v>
      </c>
      <c r="E36" s="392" t="s">
        <v>527</v>
      </c>
      <c r="F36" s="392" t="s">
        <v>59</v>
      </c>
      <c r="G36" s="393">
        <v>46250</v>
      </c>
      <c r="H36" s="113">
        <v>5419</v>
      </c>
      <c r="I36" s="141">
        <f t="shared" si="5"/>
        <v>8.53478501568555</v>
      </c>
      <c r="J36" s="139">
        <v>42053.81</v>
      </c>
      <c r="K36" s="113">
        <v>5377</v>
      </c>
      <c r="L36" s="141">
        <f t="shared" ref="L36:L44" si="20">J36/K36</f>
        <v>7.8210544913520543</v>
      </c>
      <c r="M36" s="162">
        <f t="shared" ref="M36:M44" si="21">L36-I36</f>
        <v>-0.71373052433349571</v>
      </c>
      <c r="N36" s="266">
        <v>51450</v>
      </c>
      <c r="O36" s="86">
        <v>5419</v>
      </c>
      <c r="P36" s="194">
        <f t="shared" si="14"/>
        <v>9.4943716552869528</v>
      </c>
      <c r="Q36" s="232">
        <v>51450</v>
      </c>
      <c r="R36" s="89">
        <v>5419</v>
      </c>
      <c r="S36" s="211">
        <f t="shared" si="9"/>
        <v>9.4943716552869528</v>
      </c>
    </row>
    <row r="37" spans="1:19" ht="60" x14ac:dyDescent="0.25">
      <c r="A37" s="820"/>
      <c r="B37" s="818"/>
      <c r="C37" s="823"/>
      <c r="D37" s="827"/>
      <c r="E37" s="76" t="s">
        <v>620</v>
      </c>
      <c r="F37" s="76" t="s">
        <v>623</v>
      </c>
      <c r="G37" s="310">
        <v>46250</v>
      </c>
      <c r="H37" s="113">
        <v>21.5</v>
      </c>
      <c r="I37" s="141">
        <f t="shared" si="5"/>
        <v>2151.1627906976746</v>
      </c>
      <c r="J37" s="139">
        <v>42053.81</v>
      </c>
      <c r="K37" s="113">
        <v>21.5</v>
      </c>
      <c r="L37" s="318">
        <f t="shared" si="20"/>
        <v>1955.9911627906977</v>
      </c>
      <c r="M37" s="319">
        <f t="shared" si="21"/>
        <v>-195.17162790697694</v>
      </c>
      <c r="N37" s="266">
        <v>51450</v>
      </c>
      <c r="O37" s="86"/>
      <c r="P37" s="194" t="e">
        <f t="shared" si="14"/>
        <v>#DIV/0!</v>
      </c>
      <c r="Q37" s="232">
        <v>51450</v>
      </c>
      <c r="R37" s="89"/>
      <c r="S37" s="211" t="e">
        <f t="shared" si="9"/>
        <v>#DIV/0!</v>
      </c>
    </row>
    <row r="38" spans="1:19" ht="75" x14ac:dyDescent="0.25">
      <c r="A38" s="820"/>
      <c r="B38" s="818"/>
      <c r="C38" s="823"/>
      <c r="D38" s="827"/>
      <c r="E38" s="76" t="s">
        <v>621</v>
      </c>
      <c r="F38" s="76" t="s">
        <v>622</v>
      </c>
      <c r="G38" s="407">
        <v>18.5</v>
      </c>
      <c r="H38" s="408">
        <v>21.5</v>
      </c>
      <c r="I38" s="409">
        <f t="shared" si="5"/>
        <v>0.86046511627906974</v>
      </c>
      <c r="J38" s="407">
        <v>18.5</v>
      </c>
      <c r="K38" s="408">
        <v>21.5</v>
      </c>
      <c r="L38" s="318">
        <f t="shared" si="20"/>
        <v>0.86046511627906974</v>
      </c>
      <c r="M38" s="319">
        <f t="shared" si="21"/>
        <v>0</v>
      </c>
      <c r="N38" s="266">
        <v>18.5</v>
      </c>
      <c r="O38" s="86">
        <v>21.5</v>
      </c>
      <c r="P38" s="194">
        <f t="shared" si="14"/>
        <v>0.86046511627906974</v>
      </c>
      <c r="Q38" s="232">
        <v>18.5</v>
      </c>
      <c r="R38" s="89">
        <v>21.5</v>
      </c>
      <c r="S38" s="211">
        <f t="shared" si="9"/>
        <v>0.86046511627906974</v>
      </c>
    </row>
    <row r="39" spans="1:19" ht="45" x14ac:dyDescent="0.25">
      <c r="A39" s="820"/>
      <c r="B39" s="818"/>
      <c r="C39" s="823"/>
      <c r="D39" s="827"/>
      <c r="E39" s="76" t="s">
        <v>630</v>
      </c>
      <c r="F39" s="76" t="s">
        <v>624</v>
      </c>
      <c r="G39" s="335">
        <v>180</v>
      </c>
      <c r="H39" s="113">
        <v>18.5</v>
      </c>
      <c r="I39" s="318">
        <f t="shared" si="5"/>
        <v>9.7297297297297298</v>
      </c>
      <c r="J39" s="316">
        <v>220</v>
      </c>
      <c r="K39" s="113">
        <v>18.5</v>
      </c>
      <c r="L39" s="318">
        <f t="shared" si="20"/>
        <v>11.891891891891891</v>
      </c>
      <c r="M39" s="319">
        <f t="shared" si="21"/>
        <v>2.1621621621621614</v>
      </c>
      <c r="N39" s="261">
        <v>180</v>
      </c>
      <c r="O39" s="201">
        <v>18.5</v>
      </c>
      <c r="P39" s="201">
        <f t="shared" si="14"/>
        <v>9.7297297297297298</v>
      </c>
      <c r="Q39" s="446">
        <v>180</v>
      </c>
      <c r="R39" s="253">
        <v>18.5</v>
      </c>
      <c r="S39" s="441">
        <f t="shared" si="9"/>
        <v>9.7297297297297298</v>
      </c>
    </row>
    <row r="40" spans="1:19" ht="75" x14ac:dyDescent="0.25">
      <c r="A40" s="820"/>
      <c r="B40" s="818"/>
      <c r="C40" s="823"/>
      <c r="D40" s="827"/>
      <c r="E40" s="76" t="s">
        <v>631</v>
      </c>
      <c r="F40" s="76" t="s">
        <v>625</v>
      </c>
      <c r="G40" s="337">
        <v>21.5</v>
      </c>
      <c r="H40" s="113">
        <v>21.5</v>
      </c>
      <c r="I40" s="318">
        <f t="shared" si="5"/>
        <v>1</v>
      </c>
      <c r="J40" s="170">
        <v>21.5</v>
      </c>
      <c r="K40" s="113">
        <v>21.5</v>
      </c>
      <c r="L40" s="318">
        <f t="shared" si="20"/>
        <v>1</v>
      </c>
      <c r="M40" s="319">
        <f t="shared" si="21"/>
        <v>0</v>
      </c>
      <c r="N40" s="266">
        <v>21.5</v>
      </c>
      <c r="O40" s="86">
        <v>21.5</v>
      </c>
      <c r="P40" s="442">
        <f t="shared" si="14"/>
        <v>1</v>
      </c>
      <c r="Q40" s="224">
        <v>21.5</v>
      </c>
      <c r="R40" s="89">
        <v>21.5</v>
      </c>
      <c r="S40" s="447">
        <f t="shared" si="9"/>
        <v>1</v>
      </c>
    </row>
    <row r="41" spans="1:19" ht="45" x14ac:dyDescent="0.25">
      <c r="A41" s="820"/>
      <c r="B41" s="818"/>
      <c r="C41" s="823"/>
      <c r="D41" s="827"/>
      <c r="E41" s="76" t="s">
        <v>632</v>
      </c>
      <c r="F41" s="76" t="s">
        <v>626</v>
      </c>
      <c r="G41" s="335">
        <v>4514</v>
      </c>
      <c r="H41" s="334">
        <v>5434</v>
      </c>
      <c r="I41" s="318">
        <f t="shared" si="5"/>
        <v>0.83069562016930443</v>
      </c>
      <c r="J41" s="316">
        <v>4454</v>
      </c>
      <c r="K41" s="113">
        <v>5334</v>
      </c>
      <c r="L41" s="318">
        <f t="shared" si="20"/>
        <v>0.83502062242219721</v>
      </c>
      <c r="M41" s="319">
        <f t="shared" si="21"/>
        <v>4.3250022528927845E-3</v>
      </c>
      <c r="N41" s="451">
        <v>4514</v>
      </c>
      <c r="O41" s="86">
        <v>5434</v>
      </c>
      <c r="P41" s="442">
        <f t="shared" si="14"/>
        <v>0.83069562016930443</v>
      </c>
      <c r="Q41" s="450">
        <v>4514</v>
      </c>
      <c r="R41" s="89">
        <v>5434</v>
      </c>
      <c r="S41" s="447">
        <f t="shared" si="9"/>
        <v>0.83069562016930443</v>
      </c>
    </row>
    <row r="42" spans="1:19" ht="60" x14ac:dyDescent="0.25">
      <c r="A42" s="820"/>
      <c r="B42" s="818"/>
      <c r="C42" s="823"/>
      <c r="D42" s="827"/>
      <c r="E42" s="76" t="s">
        <v>633</v>
      </c>
      <c r="F42" s="76" t="s">
        <v>627</v>
      </c>
      <c r="G42" s="335">
        <v>0</v>
      </c>
      <c r="H42" s="113">
        <v>21</v>
      </c>
      <c r="I42" s="318">
        <f t="shared" si="5"/>
        <v>0</v>
      </c>
      <c r="J42" s="402">
        <v>0</v>
      </c>
      <c r="K42" s="334">
        <v>21</v>
      </c>
      <c r="L42" s="403">
        <f t="shared" si="20"/>
        <v>0</v>
      </c>
      <c r="M42" s="319">
        <f t="shared" si="21"/>
        <v>0</v>
      </c>
      <c r="N42" s="444">
        <v>0</v>
      </c>
      <c r="O42" s="437">
        <v>21</v>
      </c>
      <c r="P42" s="437">
        <f t="shared" si="14"/>
        <v>0</v>
      </c>
      <c r="Q42" s="445">
        <v>0</v>
      </c>
      <c r="R42" s="439">
        <v>21</v>
      </c>
      <c r="S42" s="440">
        <f t="shared" si="9"/>
        <v>0</v>
      </c>
    </row>
    <row r="43" spans="1:19" ht="72.75" customHeight="1" x14ac:dyDescent="0.25">
      <c r="A43" s="820"/>
      <c r="B43" s="818"/>
      <c r="C43" s="823"/>
      <c r="D43" s="827"/>
      <c r="E43" s="76" t="s">
        <v>634</v>
      </c>
      <c r="F43" s="76" t="s">
        <v>628</v>
      </c>
      <c r="G43" s="335">
        <v>1</v>
      </c>
      <c r="H43" s="113">
        <v>21.5</v>
      </c>
      <c r="I43" s="318">
        <f t="shared" si="5"/>
        <v>4.6511627906976744E-2</v>
      </c>
      <c r="J43" s="402">
        <v>1</v>
      </c>
      <c r="K43" s="334">
        <v>21.5</v>
      </c>
      <c r="L43" s="477">
        <f t="shared" si="20"/>
        <v>4.6511627906976744E-2</v>
      </c>
      <c r="M43" s="319">
        <f t="shared" si="21"/>
        <v>0</v>
      </c>
      <c r="N43" s="444">
        <v>1</v>
      </c>
      <c r="O43" s="201">
        <v>21.5</v>
      </c>
      <c r="P43" s="201">
        <f t="shared" si="14"/>
        <v>4.6511627906976744E-2</v>
      </c>
      <c r="Q43" s="445">
        <v>1</v>
      </c>
      <c r="R43" s="253">
        <v>21.5</v>
      </c>
      <c r="S43" s="441">
        <f t="shared" si="9"/>
        <v>4.6511627906976744E-2</v>
      </c>
    </row>
    <row r="44" spans="1:19" ht="90" x14ac:dyDescent="0.25">
      <c r="A44" s="820"/>
      <c r="B44" s="818"/>
      <c r="C44" s="803"/>
      <c r="D44" s="821"/>
      <c r="E44" s="76" t="s">
        <v>635</v>
      </c>
      <c r="F44" s="76" t="s">
        <v>629</v>
      </c>
      <c r="G44" s="316">
        <v>0</v>
      </c>
      <c r="H44" s="113">
        <v>21.5</v>
      </c>
      <c r="I44" s="318">
        <f t="shared" si="5"/>
        <v>0</v>
      </c>
      <c r="J44" s="476">
        <v>0</v>
      </c>
      <c r="K44" s="114">
        <v>21.5</v>
      </c>
      <c r="L44" s="477">
        <f t="shared" si="20"/>
        <v>0</v>
      </c>
      <c r="M44" s="319">
        <f t="shared" si="21"/>
        <v>0</v>
      </c>
      <c r="N44" s="451">
        <v>0</v>
      </c>
      <c r="O44" s="86">
        <v>21.5</v>
      </c>
      <c r="P44" s="442">
        <f t="shared" si="14"/>
        <v>0</v>
      </c>
      <c r="Q44" s="450">
        <v>0</v>
      </c>
      <c r="R44" s="89">
        <v>21.5</v>
      </c>
      <c r="S44" s="447">
        <f t="shared" si="9"/>
        <v>0</v>
      </c>
    </row>
    <row r="45" spans="1:19" ht="27" customHeight="1" x14ac:dyDescent="0.25">
      <c r="A45" s="820"/>
      <c r="B45" s="818"/>
      <c r="C45" s="796">
        <v>11</v>
      </c>
      <c r="D45" s="801" t="s">
        <v>22</v>
      </c>
      <c r="E45" s="76" t="s">
        <v>60</v>
      </c>
      <c r="F45" s="76" t="s">
        <v>59</v>
      </c>
      <c r="G45" s="139">
        <v>15889.88</v>
      </c>
      <c r="H45" s="113">
        <f>$H$1</f>
        <v>5419</v>
      </c>
      <c r="I45" s="141">
        <f t="shared" si="5"/>
        <v>2.932253183244141</v>
      </c>
      <c r="J45" s="139">
        <v>18837.36</v>
      </c>
      <c r="K45" s="113">
        <f>K1</f>
        <v>5377</v>
      </c>
      <c r="L45" s="411">
        <f t="shared" si="12"/>
        <v>3.5033215547703183</v>
      </c>
      <c r="M45" s="412">
        <f t="shared" si="7"/>
        <v>0.57106837152617729</v>
      </c>
      <c r="N45" s="218">
        <v>15889.88</v>
      </c>
      <c r="O45" s="86">
        <f>$O$1</f>
        <v>5377</v>
      </c>
      <c r="P45" s="194">
        <f t="shared" si="14"/>
        <v>2.9551571508275987</v>
      </c>
      <c r="Q45" s="227">
        <v>15889.88</v>
      </c>
      <c r="R45" s="89">
        <f>$R$1</f>
        <v>5377</v>
      </c>
      <c r="S45" s="211">
        <f t="shared" si="9"/>
        <v>2.9551571508275987</v>
      </c>
    </row>
    <row r="46" spans="1:19" ht="30.75" thickBot="1" x14ac:dyDescent="0.3">
      <c r="A46" s="812"/>
      <c r="B46" s="814"/>
      <c r="C46" s="799"/>
      <c r="D46" s="825"/>
      <c r="E46" s="81" t="s">
        <v>71</v>
      </c>
      <c r="F46" s="81" t="s">
        <v>72</v>
      </c>
      <c r="G46" s="151">
        <v>8000</v>
      </c>
      <c r="H46" s="113"/>
      <c r="I46" s="116"/>
      <c r="J46" s="151">
        <v>14518.5</v>
      </c>
      <c r="K46" s="115"/>
      <c r="L46" s="116"/>
      <c r="M46" s="231"/>
      <c r="N46" s="267">
        <v>8000</v>
      </c>
      <c r="O46" s="87">
        <v>5419</v>
      </c>
      <c r="P46" s="194">
        <f t="shared" si="14"/>
        <v>1.4762871378483116</v>
      </c>
      <c r="Q46" s="234">
        <v>8000</v>
      </c>
      <c r="R46" s="90">
        <v>5419</v>
      </c>
      <c r="S46" s="194">
        <f t="shared" si="9"/>
        <v>1.4762871378483116</v>
      </c>
    </row>
    <row r="47" spans="1:19" ht="15.75" thickBot="1" x14ac:dyDescent="0.3">
      <c r="E47" s="1"/>
      <c r="G47" s="101"/>
      <c r="H47"/>
      <c r="I47" s="102"/>
      <c r="J47" s="102"/>
      <c r="K47" s="102"/>
      <c r="M47" s="102"/>
      <c r="N47" s="180"/>
      <c r="P47" s="200"/>
      <c r="Q47" s="180"/>
      <c r="S47" s="102"/>
    </row>
    <row r="48" spans="1:19" ht="30" x14ac:dyDescent="0.25">
      <c r="A48" s="811">
        <v>3</v>
      </c>
      <c r="B48" s="813" t="s">
        <v>2</v>
      </c>
      <c r="C48" s="805">
        <v>1</v>
      </c>
      <c r="D48" s="806" t="s">
        <v>23</v>
      </c>
      <c r="E48" s="105" t="s">
        <v>60</v>
      </c>
      <c r="F48" s="105" t="s">
        <v>59</v>
      </c>
      <c r="G48" s="138">
        <v>192900</v>
      </c>
      <c r="H48" s="111">
        <f>$H$1</f>
        <v>5419</v>
      </c>
      <c r="I48" s="140">
        <f t="shared" si="5"/>
        <v>35.59697361136741</v>
      </c>
      <c r="J48" s="140">
        <v>192183.81</v>
      </c>
      <c r="K48" s="111">
        <f>K1</f>
        <v>5377</v>
      </c>
      <c r="L48" s="160">
        <f>J48/K48</f>
        <v>35.74182815696485</v>
      </c>
      <c r="M48" s="167">
        <f>L48-I48</f>
        <v>0.14485454559743971</v>
      </c>
      <c r="N48" s="263">
        <v>192800</v>
      </c>
      <c r="O48" s="85">
        <f>$O$1</f>
        <v>5377</v>
      </c>
      <c r="P48" s="198">
        <f t="shared" ref="P48" si="22">N48/O48</f>
        <v>35.856425516087036</v>
      </c>
      <c r="Q48" s="229">
        <v>192800</v>
      </c>
      <c r="R48" s="88">
        <f>$R$1</f>
        <v>5377</v>
      </c>
      <c r="S48" s="210">
        <f t="shared" si="9"/>
        <v>35.856425516087036</v>
      </c>
    </row>
    <row r="49" spans="1:19" ht="21" customHeight="1" x14ac:dyDescent="0.25">
      <c r="A49" s="820"/>
      <c r="B49" s="818"/>
      <c r="C49" s="796"/>
      <c r="D49" s="794"/>
      <c r="E49" s="76" t="s">
        <v>73</v>
      </c>
      <c r="F49" s="76" t="s">
        <v>74</v>
      </c>
      <c r="G49" s="341">
        <v>904</v>
      </c>
      <c r="H49" s="113"/>
      <c r="I49" s="413"/>
      <c r="J49" s="413">
        <v>1202</v>
      </c>
      <c r="K49" s="410"/>
      <c r="L49" s="113"/>
      <c r="M49" s="260">
        <f>L49-I49</f>
        <v>0</v>
      </c>
      <c r="N49" s="444">
        <v>904</v>
      </c>
      <c r="O49" s="437">
        <v>904</v>
      </c>
      <c r="P49" s="437"/>
      <c r="Q49" s="445">
        <v>904</v>
      </c>
      <c r="R49" s="439">
        <v>904</v>
      </c>
      <c r="S49" s="440"/>
    </row>
    <row r="50" spans="1:19" ht="45.75" customHeight="1" x14ac:dyDescent="0.25">
      <c r="A50" s="820"/>
      <c r="B50" s="818"/>
      <c r="C50" s="796"/>
      <c r="D50" s="794"/>
      <c r="E50" s="76" t="s">
        <v>76</v>
      </c>
      <c r="F50" s="76" t="s">
        <v>75</v>
      </c>
      <c r="G50" s="169">
        <v>2695</v>
      </c>
      <c r="H50" s="113">
        <v>4492</v>
      </c>
      <c r="I50" s="159">
        <f>G50/H50</f>
        <v>0.59995547640249336</v>
      </c>
      <c r="J50" s="402">
        <v>2695</v>
      </c>
      <c r="K50" s="334">
        <v>4492</v>
      </c>
      <c r="L50" s="159">
        <f>J50/K50</f>
        <v>0.59995547640249336</v>
      </c>
      <c r="M50" s="163">
        <f>L50-I50</f>
        <v>0</v>
      </c>
      <c r="N50" s="444">
        <v>2370</v>
      </c>
      <c r="O50" s="437">
        <v>4471</v>
      </c>
      <c r="P50" s="238">
        <f>N50/O50</f>
        <v>0.5300827555356743</v>
      </c>
      <c r="Q50" s="445">
        <v>2370</v>
      </c>
      <c r="R50" s="439">
        <v>4471</v>
      </c>
      <c r="S50" s="213">
        <f t="shared" si="9"/>
        <v>0.5300827555356743</v>
      </c>
    </row>
    <row r="51" spans="1:19" ht="30" x14ac:dyDescent="0.25">
      <c r="A51" s="820"/>
      <c r="B51" s="818"/>
      <c r="C51" s="796">
        <v>2</v>
      </c>
      <c r="D51" s="797" t="s">
        <v>24</v>
      </c>
      <c r="E51" s="76" t="s">
        <v>60</v>
      </c>
      <c r="F51" s="76" t="s">
        <v>59</v>
      </c>
      <c r="G51" s="139">
        <v>2600</v>
      </c>
      <c r="H51" s="113">
        <f>$H$1</f>
        <v>5419</v>
      </c>
      <c r="I51" s="141">
        <f>G51/H51</f>
        <v>0.47979331980070122</v>
      </c>
      <c r="J51" s="139">
        <v>2585.6</v>
      </c>
      <c r="K51" s="113">
        <f>K1</f>
        <v>5377</v>
      </c>
      <c r="L51" s="168">
        <f>J51/K51</f>
        <v>0.4808629347219639</v>
      </c>
      <c r="M51" s="162">
        <f>L51-I51</f>
        <v>1.0696149212626738E-3</v>
      </c>
      <c r="N51" s="262">
        <v>2600</v>
      </c>
      <c r="O51" s="86">
        <f t="shared" ref="O51" si="23">$O$1</f>
        <v>5377</v>
      </c>
      <c r="P51" s="194">
        <f>N51/O51</f>
        <v>0.48354100799702437</v>
      </c>
      <c r="Q51" s="232">
        <v>2500</v>
      </c>
      <c r="R51" s="89">
        <f>$R$1</f>
        <v>5377</v>
      </c>
      <c r="S51" s="211">
        <f t="shared" si="9"/>
        <v>0.46494327692021575</v>
      </c>
    </row>
    <row r="52" spans="1:19" ht="30.75" thickBot="1" x14ac:dyDescent="0.3">
      <c r="A52" s="812"/>
      <c r="B52" s="814"/>
      <c r="C52" s="799"/>
      <c r="D52" s="800"/>
      <c r="E52" s="81" t="s">
        <v>77</v>
      </c>
      <c r="F52" s="81" t="s">
        <v>78</v>
      </c>
      <c r="G52" s="342">
        <v>4</v>
      </c>
      <c r="H52" s="115">
        <v>4</v>
      </c>
      <c r="I52" s="115"/>
      <c r="J52" s="116"/>
      <c r="K52" s="116"/>
      <c r="L52" s="115"/>
      <c r="M52" s="264">
        <f>L52-I52</f>
        <v>0</v>
      </c>
      <c r="N52" s="265">
        <v>4</v>
      </c>
      <c r="O52" s="154">
        <v>4</v>
      </c>
      <c r="P52" s="154"/>
      <c r="Q52" s="234">
        <v>4</v>
      </c>
      <c r="R52" s="90">
        <v>4</v>
      </c>
      <c r="S52" s="212"/>
    </row>
    <row r="53" spans="1:19" ht="15.75" thickBot="1" x14ac:dyDescent="0.3">
      <c r="E53" s="1"/>
      <c r="F53" s="1"/>
      <c r="G53" s="101"/>
      <c r="H53"/>
      <c r="I53" s="102"/>
      <c r="J53" s="102"/>
      <c r="K53" s="102"/>
      <c r="M53" s="102"/>
      <c r="N53" s="101"/>
      <c r="P53" s="200"/>
      <c r="Q53" s="180"/>
      <c r="S53" s="102"/>
    </row>
    <row r="54" spans="1:19" ht="30" x14ac:dyDescent="0.25">
      <c r="A54" s="811">
        <v>4</v>
      </c>
      <c r="B54" s="813" t="s">
        <v>3</v>
      </c>
      <c r="C54" s="805">
        <v>1</v>
      </c>
      <c r="D54" s="824" t="s">
        <v>25</v>
      </c>
      <c r="E54" s="105" t="s">
        <v>60</v>
      </c>
      <c r="F54" s="105" t="s">
        <v>59</v>
      </c>
      <c r="G54" s="138">
        <v>133250</v>
      </c>
      <c r="H54" s="111">
        <f>$H$1</f>
        <v>5419</v>
      </c>
      <c r="I54" s="140">
        <f>G54/H54</f>
        <v>24.589407639785939</v>
      </c>
      <c r="J54" s="478">
        <v>103109.36</v>
      </c>
      <c r="K54" s="111">
        <f>K1</f>
        <v>5377</v>
      </c>
      <c r="L54" s="171">
        <f>J54/K54</f>
        <v>19.176001487818485</v>
      </c>
      <c r="M54" s="167">
        <f>L54-I54</f>
        <v>-5.4134061519674539</v>
      </c>
      <c r="N54" s="239">
        <v>133250</v>
      </c>
      <c r="O54" s="85">
        <f t="shared" ref="O54:O56" si="24">$O$1</f>
        <v>5377</v>
      </c>
      <c r="P54" s="198">
        <f>N54/O54</f>
        <v>24.781476659847499</v>
      </c>
      <c r="Q54" s="229">
        <v>133250</v>
      </c>
      <c r="R54" s="88">
        <f>$R$1</f>
        <v>5377</v>
      </c>
      <c r="S54" s="210">
        <f t="shared" si="9"/>
        <v>24.781476659847499</v>
      </c>
    </row>
    <row r="55" spans="1:19" ht="30" x14ac:dyDescent="0.25">
      <c r="A55" s="820"/>
      <c r="B55" s="818"/>
      <c r="C55" s="796"/>
      <c r="D55" s="801"/>
      <c r="E55" s="76" t="s">
        <v>79</v>
      </c>
      <c r="F55" s="76" t="s">
        <v>80</v>
      </c>
      <c r="G55" s="139">
        <v>133250</v>
      </c>
      <c r="H55" s="113">
        <v>203</v>
      </c>
      <c r="I55" s="141">
        <f>G55/H55</f>
        <v>656.4039408866995</v>
      </c>
      <c r="J55" s="139">
        <v>103109.36</v>
      </c>
      <c r="K55" s="113">
        <v>216</v>
      </c>
      <c r="L55" s="168">
        <f>J55/K55</f>
        <v>477.35814814814813</v>
      </c>
      <c r="M55" s="162">
        <f>L55-I55</f>
        <v>-179.04579273855137</v>
      </c>
      <c r="N55" s="237">
        <v>133250</v>
      </c>
      <c r="O55" s="86">
        <v>203</v>
      </c>
      <c r="P55" s="194">
        <f>N55/O55</f>
        <v>656.4039408866995</v>
      </c>
      <c r="Q55" s="227">
        <v>133250</v>
      </c>
      <c r="R55" s="89">
        <v>203</v>
      </c>
      <c r="S55" s="211">
        <f t="shared" si="9"/>
        <v>656.4039408866995</v>
      </c>
    </row>
    <row r="56" spans="1:19" ht="30" x14ac:dyDescent="0.25">
      <c r="A56" s="820"/>
      <c r="B56" s="818"/>
      <c r="C56" s="796">
        <v>2</v>
      </c>
      <c r="D56" s="797" t="s">
        <v>26</v>
      </c>
      <c r="E56" s="76" t="s">
        <v>60</v>
      </c>
      <c r="F56" s="76" t="s">
        <v>59</v>
      </c>
      <c r="G56" s="139">
        <v>201800</v>
      </c>
      <c r="H56" s="113">
        <f>$H$1</f>
        <v>5419</v>
      </c>
      <c r="I56" s="141">
        <f t="shared" ref="I56:I57" si="25">G56/H56</f>
        <v>37.23934305222366</v>
      </c>
      <c r="J56" s="139">
        <v>247078.72</v>
      </c>
      <c r="K56" s="113">
        <f>K1</f>
        <v>5377</v>
      </c>
      <c r="L56" s="168">
        <f t="shared" ref="L56:L57" si="26">J56/K56</f>
        <v>45.951035893620976</v>
      </c>
      <c r="M56" s="162">
        <f t="shared" ref="M56:M57" si="27">L56-I56</f>
        <v>8.7116928413973156</v>
      </c>
      <c r="N56" s="237">
        <v>138800</v>
      </c>
      <c r="O56" s="86">
        <f t="shared" si="24"/>
        <v>5377</v>
      </c>
      <c r="P56" s="194">
        <f t="shared" ref="P56:P64" si="28">N56/O56</f>
        <v>25.813650734610377</v>
      </c>
      <c r="Q56" s="311">
        <v>138800</v>
      </c>
      <c r="R56" s="89">
        <f>$R$1</f>
        <v>5377</v>
      </c>
      <c r="S56" s="211">
        <f t="shared" si="9"/>
        <v>25.813650734610377</v>
      </c>
    </row>
    <row r="57" spans="1:19" ht="45" x14ac:dyDescent="0.25">
      <c r="A57" s="820"/>
      <c r="B57" s="818"/>
      <c r="C57" s="796"/>
      <c r="D57" s="797"/>
      <c r="E57" s="76" t="s">
        <v>81</v>
      </c>
      <c r="F57" s="76" t="s">
        <v>82</v>
      </c>
      <c r="G57" s="139">
        <v>201800</v>
      </c>
      <c r="H57" s="113">
        <v>397</v>
      </c>
      <c r="I57" s="141">
        <f t="shared" si="25"/>
        <v>508.3123425692695</v>
      </c>
      <c r="J57" s="139">
        <v>247078.72</v>
      </c>
      <c r="K57" s="113">
        <v>397</v>
      </c>
      <c r="L57" s="168">
        <f t="shared" si="26"/>
        <v>622.36453400503774</v>
      </c>
      <c r="M57" s="162">
        <f t="shared" si="27"/>
        <v>114.05219143576824</v>
      </c>
      <c r="N57" s="223">
        <v>135250</v>
      </c>
      <c r="O57" s="86">
        <v>421</v>
      </c>
      <c r="P57" s="194">
        <f t="shared" si="28"/>
        <v>321.25890736342041</v>
      </c>
      <c r="Q57" s="232">
        <v>135250</v>
      </c>
      <c r="R57" s="89">
        <v>421</v>
      </c>
      <c r="S57" s="211">
        <f t="shared" si="9"/>
        <v>321.25890736342041</v>
      </c>
    </row>
    <row r="58" spans="1:19" ht="28.5" customHeight="1" x14ac:dyDescent="0.25">
      <c r="A58" s="820"/>
      <c r="B58" s="818"/>
      <c r="C58" s="77">
        <v>4</v>
      </c>
      <c r="D58" s="75" t="s">
        <v>27</v>
      </c>
      <c r="E58" s="76" t="s">
        <v>60</v>
      </c>
      <c r="F58" s="76" t="s">
        <v>59</v>
      </c>
      <c r="G58" s="139">
        <v>0</v>
      </c>
      <c r="H58" s="113">
        <v>0</v>
      </c>
      <c r="I58" s="141"/>
      <c r="J58" s="139"/>
      <c r="K58" s="113"/>
      <c r="L58" s="168"/>
      <c r="M58" s="162"/>
      <c r="N58" s="223"/>
      <c r="O58" s="86"/>
      <c r="P58" s="194" t="e">
        <f t="shared" si="28"/>
        <v>#DIV/0!</v>
      </c>
      <c r="Q58" s="232"/>
      <c r="R58" s="89"/>
      <c r="S58" s="211" t="e">
        <f t="shared" si="9"/>
        <v>#DIV/0!</v>
      </c>
    </row>
    <row r="59" spans="1:19" ht="28.5" customHeight="1" x14ac:dyDescent="0.25">
      <c r="A59" s="820"/>
      <c r="B59" s="818"/>
      <c r="C59" s="796">
        <v>6</v>
      </c>
      <c r="D59" s="797" t="s">
        <v>28</v>
      </c>
      <c r="E59" s="76" t="s">
        <v>60</v>
      </c>
      <c r="F59" s="76" t="s">
        <v>59</v>
      </c>
      <c r="G59" s="345">
        <v>275718</v>
      </c>
      <c r="H59" s="346">
        <v>5419</v>
      </c>
      <c r="I59" s="141">
        <f t="shared" ref="I59:I61" si="29">G59/H59</f>
        <v>50.879867134157593</v>
      </c>
      <c r="J59" s="139">
        <v>254010.19</v>
      </c>
      <c r="K59" s="113">
        <v>5377</v>
      </c>
      <c r="L59" s="168">
        <f t="shared" ref="L59:L61" si="30">J59/K59</f>
        <v>47.240132043890647</v>
      </c>
      <c r="M59" s="162">
        <f t="shared" ref="M59:M61" si="31">L59-I59</f>
        <v>-3.6397350902669459</v>
      </c>
      <c r="N59" s="237">
        <v>290158</v>
      </c>
      <c r="O59" s="86">
        <v>5432</v>
      </c>
      <c r="P59" s="194">
        <f t="shared" ref="P59:P61" si="32">N59/O59</f>
        <v>53.416421207658324</v>
      </c>
      <c r="Q59" s="227">
        <v>289658</v>
      </c>
      <c r="R59" s="89">
        <f>$R$1</f>
        <v>5377</v>
      </c>
      <c r="S59" s="211">
        <f t="shared" ref="S59:S61" si="33">Q59/R59</f>
        <v>53.869815882462341</v>
      </c>
    </row>
    <row r="60" spans="1:19" ht="28.5" customHeight="1" x14ac:dyDescent="0.25">
      <c r="A60" s="820"/>
      <c r="B60" s="818"/>
      <c r="C60" s="796"/>
      <c r="D60" s="797"/>
      <c r="E60" s="76" t="s">
        <v>83</v>
      </c>
      <c r="F60" s="76" t="s">
        <v>84</v>
      </c>
      <c r="G60" s="345">
        <v>200000</v>
      </c>
      <c r="H60" s="346">
        <v>22556</v>
      </c>
      <c r="I60" s="141">
        <f t="shared" si="29"/>
        <v>8.8668203582195417</v>
      </c>
      <c r="J60" s="139">
        <v>183699.9</v>
      </c>
      <c r="K60" s="113">
        <v>30866</v>
      </c>
      <c r="L60" s="168">
        <f t="shared" si="30"/>
        <v>5.951529190695263</v>
      </c>
      <c r="M60" s="162">
        <f t="shared" si="31"/>
        <v>-2.9152911675242787</v>
      </c>
      <c r="N60" s="223">
        <v>200000</v>
      </c>
      <c r="O60" s="86">
        <v>22556</v>
      </c>
      <c r="P60" s="194">
        <f t="shared" si="32"/>
        <v>8.8668203582195417</v>
      </c>
      <c r="Q60" s="232">
        <v>200000</v>
      </c>
      <c r="R60" s="89">
        <v>22556</v>
      </c>
      <c r="S60" s="211">
        <f t="shared" si="33"/>
        <v>8.8668203582195417</v>
      </c>
    </row>
    <row r="61" spans="1:19" ht="28.5" customHeight="1" thickBot="1" x14ac:dyDescent="0.3">
      <c r="A61" s="820"/>
      <c r="B61" s="818"/>
      <c r="C61" s="799"/>
      <c r="D61" s="800"/>
      <c r="E61" s="81" t="s">
        <v>85</v>
      </c>
      <c r="F61" s="81" t="s">
        <v>86</v>
      </c>
      <c r="G61" s="347">
        <v>47500</v>
      </c>
      <c r="H61" s="348">
        <v>66</v>
      </c>
      <c r="I61" s="152">
        <f t="shared" si="29"/>
        <v>719.69696969696975</v>
      </c>
      <c r="J61" s="151">
        <v>35000</v>
      </c>
      <c r="K61" s="115">
        <v>57</v>
      </c>
      <c r="L61" s="248">
        <f t="shared" si="30"/>
        <v>614.03508771929819</v>
      </c>
      <c r="M61" s="231">
        <f t="shared" si="31"/>
        <v>-105.66188197767156</v>
      </c>
      <c r="N61" s="243">
        <v>57500</v>
      </c>
      <c r="O61" s="87">
        <v>66</v>
      </c>
      <c r="P61" s="195">
        <f t="shared" si="32"/>
        <v>871.21212121212125</v>
      </c>
      <c r="Q61" s="234">
        <v>57500</v>
      </c>
      <c r="R61" s="90">
        <v>66</v>
      </c>
      <c r="S61" s="212">
        <f t="shared" si="33"/>
        <v>871.21212121212125</v>
      </c>
    </row>
    <row r="62" spans="1:19" ht="31.5" customHeight="1" x14ac:dyDescent="0.25">
      <c r="A62" s="820"/>
      <c r="B62" s="818"/>
      <c r="C62" s="796">
        <v>7</v>
      </c>
      <c r="D62" s="797" t="s">
        <v>528</v>
      </c>
      <c r="E62" s="76" t="s">
        <v>60</v>
      </c>
      <c r="F62" s="76" t="s">
        <v>59</v>
      </c>
      <c r="G62" s="139"/>
      <c r="H62" s="113"/>
      <c r="I62" s="141"/>
      <c r="J62" s="139"/>
      <c r="K62" s="113"/>
      <c r="L62" s="168"/>
      <c r="M62" s="162"/>
      <c r="N62" s="237"/>
      <c r="O62" s="86">
        <f>O1</f>
        <v>5377</v>
      </c>
      <c r="P62" s="194">
        <f t="shared" si="28"/>
        <v>0</v>
      </c>
      <c r="Q62" s="227"/>
      <c r="R62" s="89">
        <f>$R$1</f>
        <v>5377</v>
      </c>
      <c r="S62" s="211">
        <f t="shared" si="9"/>
        <v>0</v>
      </c>
    </row>
    <row r="63" spans="1:19" ht="33" customHeight="1" x14ac:dyDescent="0.25">
      <c r="A63" s="820"/>
      <c r="B63" s="818"/>
      <c r="C63" s="796"/>
      <c r="D63" s="797"/>
      <c r="E63" s="76" t="s">
        <v>83</v>
      </c>
      <c r="F63" s="76" t="s">
        <v>84</v>
      </c>
      <c r="G63" s="139"/>
      <c r="H63" s="113"/>
      <c r="I63" s="141"/>
      <c r="J63" s="139"/>
      <c r="K63" s="113"/>
      <c r="L63" s="168"/>
      <c r="M63" s="162"/>
      <c r="N63" s="223"/>
      <c r="O63" s="86"/>
      <c r="P63" s="194" t="e">
        <f t="shared" si="28"/>
        <v>#DIV/0!</v>
      </c>
      <c r="Q63" s="232"/>
      <c r="R63" s="89"/>
      <c r="S63" s="211" t="e">
        <f t="shared" si="9"/>
        <v>#DIV/0!</v>
      </c>
    </row>
    <row r="64" spans="1:19" ht="45.75" thickBot="1" x14ac:dyDescent="0.3">
      <c r="A64" s="812"/>
      <c r="B64" s="814"/>
      <c r="C64" s="799"/>
      <c r="D64" s="800"/>
      <c r="E64" s="81" t="s">
        <v>85</v>
      </c>
      <c r="F64" s="81" t="s">
        <v>86</v>
      </c>
      <c r="G64" s="151"/>
      <c r="H64" s="115"/>
      <c r="I64" s="152"/>
      <c r="J64" s="151"/>
      <c r="K64" s="115"/>
      <c r="L64" s="248"/>
      <c r="M64" s="231"/>
      <c r="N64" s="243"/>
      <c r="O64" s="87"/>
      <c r="P64" s="195" t="e">
        <f t="shared" si="28"/>
        <v>#DIV/0!</v>
      </c>
      <c r="Q64" s="234"/>
      <c r="R64" s="90"/>
      <c r="S64" s="212" t="e">
        <f t="shared" si="9"/>
        <v>#DIV/0!</v>
      </c>
    </row>
    <row r="65" spans="1:19" ht="15.75" thickBot="1" x14ac:dyDescent="0.3">
      <c r="E65" s="131"/>
      <c r="G65" s="117"/>
      <c r="H65"/>
      <c r="I65" s="102"/>
      <c r="J65" s="102"/>
      <c r="K65" s="102"/>
      <c r="M65" s="102"/>
      <c r="N65" s="101"/>
      <c r="P65" s="200"/>
      <c r="Q65" s="180"/>
      <c r="S65" s="102"/>
    </row>
    <row r="66" spans="1:19" ht="30" x14ac:dyDescent="0.25">
      <c r="A66" s="811">
        <v>5</v>
      </c>
      <c r="B66" s="813" t="s">
        <v>4</v>
      </c>
      <c r="C66" s="79">
        <v>1</v>
      </c>
      <c r="D66" s="105" t="s">
        <v>29</v>
      </c>
      <c r="E66" s="105" t="s">
        <v>60</v>
      </c>
      <c r="F66" s="105" t="s">
        <v>59</v>
      </c>
      <c r="G66" s="138"/>
      <c r="H66" s="111">
        <f>$H$1</f>
        <v>5419</v>
      </c>
      <c r="I66" s="140">
        <f>G66/H66</f>
        <v>0</v>
      </c>
      <c r="J66" s="138">
        <v>0</v>
      </c>
      <c r="K66" s="111">
        <f>K1</f>
        <v>5377</v>
      </c>
      <c r="L66" s="171">
        <f t="shared" ref="L66" si="34">J66/K66</f>
        <v>0</v>
      </c>
      <c r="M66" s="167">
        <f t="shared" ref="M66" si="35">L66-I66</f>
        <v>0</v>
      </c>
      <c r="N66" s="202"/>
      <c r="O66" s="85">
        <f t="shared" ref="O66:O67" si="36">$O$1</f>
        <v>5377</v>
      </c>
      <c r="P66" s="198">
        <f>N66/O66</f>
        <v>0</v>
      </c>
      <c r="Q66" s="205"/>
      <c r="R66" s="88">
        <f>$R$1</f>
        <v>5377</v>
      </c>
      <c r="S66" s="210">
        <f t="shared" si="9"/>
        <v>0</v>
      </c>
    </row>
    <row r="67" spans="1:19" ht="45.75" thickBot="1" x14ac:dyDescent="0.3">
      <c r="A67" s="812"/>
      <c r="B67" s="814"/>
      <c r="C67" s="80">
        <v>2</v>
      </c>
      <c r="D67" s="150" t="s">
        <v>30</v>
      </c>
      <c r="E67" s="81" t="s">
        <v>60</v>
      </c>
      <c r="F67" s="81" t="s">
        <v>59</v>
      </c>
      <c r="G67" s="151">
        <v>387000</v>
      </c>
      <c r="H67" s="115">
        <f>$H$1</f>
        <v>5419</v>
      </c>
      <c r="I67" s="152">
        <f>G67/H67</f>
        <v>71.415390293412074</v>
      </c>
      <c r="J67" s="151">
        <v>186307.46</v>
      </c>
      <c r="K67" s="115">
        <f>K1</f>
        <v>5377</v>
      </c>
      <c r="L67" s="248">
        <f t="shared" ref="L67" si="37">J67/K67</f>
        <v>34.648960386832805</v>
      </c>
      <c r="M67" s="231">
        <f t="shared" ref="M67" si="38">L67-I67</f>
        <v>-36.766429906579269</v>
      </c>
      <c r="N67" s="153">
        <v>226300</v>
      </c>
      <c r="O67" s="87">
        <f t="shared" si="36"/>
        <v>5377</v>
      </c>
      <c r="P67" s="195">
        <f>N67/O67</f>
        <v>42.08666542681793</v>
      </c>
      <c r="Q67" s="214">
        <v>56300</v>
      </c>
      <c r="R67" s="90">
        <f>$R$1</f>
        <v>5377</v>
      </c>
      <c r="S67" s="212">
        <f t="shared" si="9"/>
        <v>10.470522596243258</v>
      </c>
    </row>
    <row r="68" spans="1:19" ht="15.75" thickBot="1" x14ac:dyDescent="0.3">
      <c r="E68" s="131"/>
      <c r="F68" s="1"/>
      <c r="G68" s="101"/>
      <c r="H68"/>
      <c r="I68" s="102"/>
      <c r="J68" s="102"/>
      <c r="K68" s="102"/>
      <c r="M68" s="102"/>
      <c r="N68" s="101"/>
      <c r="P68" s="200"/>
      <c r="Q68" s="180"/>
      <c r="S68" s="102"/>
    </row>
    <row r="69" spans="1:19" ht="30" x14ac:dyDescent="0.25">
      <c r="A69" s="811">
        <v>6</v>
      </c>
      <c r="B69" s="813" t="s">
        <v>5</v>
      </c>
      <c r="C69" s="79">
        <v>1</v>
      </c>
      <c r="D69" s="259" t="s">
        <v>31</v>
      </c>
      <c r="E69" s="105" t="s">
        <v>60</v>
      </c>
      <c r="F69" s="105" t="s">
        <v>59</v>
      </c>
      <c r="G69" s="138">
        <v>92350</v>
      </c>
      <c r="H69" s="111">
        <f>$H$1</f>
        <v>5419</v>
      </c>
      <c r="I69" s="140">
        <f>G69/H69</f>
        <v>17.041889647536447</v>
      </c>
      <c r="J69" s="138">
        <v>103879.93</v>
      </c>
      <c r="K69" s="111">
        <f>K1</f>
        <v>5377</v>
      </c>
      <c r="L69" s="171">
        <f t="shared" ref="L69" si="39">J69/K69</f>
        <v>19.319310024177049</v>
      </c>
      <c r="M69" s="167">
        <f t="shared" ref="M69" si="40">L69-I69</f>
        <v>2.2774203766406025</v>
      </c>
      <c r="N69" s="228">
        <v>183750</v>
      </c>
      <c r="O69" s="85">
        <f t="shared" ref="O69:O70" si="41">$O$1</f>
        <v>5377</v>
      </c>
      <c r="P69" s="198">
        <f>N69/O69</f>
        <v>34.173330853635854</v>
      </c>
      <c r="Q69" s="229">
        <v>93750</v>
      </c>
      <c r="R69" s="88">
        <f>$R$1</f>
        <v>5377</v>
      </c>
      <c r="S69" s="210">
        <f t="shared" si="9"/>
        <v>17.435372884508091</v>
      </c>
    </row>
    <row r="70" spans="1:19" ht="30.75" thickBot="1" x14ac:dyDescent="0.3">
      <c r="A70" s="812"/>
      <c r="B70" s="814"/>
      <c r="C70" s="80">
        <v>2</v>
      </c>
      <c r="D70" s="155" t="s">
        <v>32</v>
      </c>
      <c r="E70" s="81" t="s">
        <v>60</v>
      </c>
      <c r="F70" s="81" t="s">
        <v>59</v>
      </c>
      <c r="G70" s="151">
        <v>9500</v>
      </c>
      <c r="H70" s="115">
        <v>5419</v>
      </c>
      <c r="I70" s="152">
        <f>G70/H70</f>
        <v>1.7530909761948699</v>
      </c>
      <c r="J70" s="151">
        <v>14830.12</v>
      </c>
      <c r="K70" s="115">
        <f>$K$1</f>
        <v>5377</v>
      </c>
      <c r="L70" s="248">
        <f t="shared" ref="L70" si="42">J70/K70</f>
        <v>2.7580658359680119</v>
      </c>
      <c r="M70" s="231">
        <f t="shared" ref="M70" si="43">L70-I70</f>
        <v>1.004974859773142</v>
      </c>
      <c r="N70" s="255">
        <v>9500</v>
      </c>
      <c r="O70" s="87">
        <f t="shared" si="41"/>
        <v>5377</v>
      </c>
      <c r="P70" s="195">
        <f>N70/O70</f>
        <v>1.7667844522968197</v>
      </c>
      <c r="Q70" s="234">
        <v>9500</v>
      </c>
      <c r="R70" s="90">
        <f>$R$1</f>
        <v>5377</v>
      </c>
      <c r="S70" s="212">
        <f t="shared" si="9"/>
        <v>1.7667844522968197</v>
      </c>
    </row>
    <row r="71" spans="1:19" ht="15.75" thickBot="1" x14ac:dyDescent="0.3">
      <c r="E71" s="131"/>
      <c r="F71" s="1"/>
      <c r="G71" s="101"/>
      <c r="H71"/>
      <c r="I71" s="102"/>
      <c r="J71" s="102"/>
      <c r="K71" s="102"/>
      <c r="M71" s="102"/>
      <c r="N71" s="101"/>
      <c r="P71" s="200"/>
      <c r="Q71" s="180"/>
      <c r="S71" s="102"/>
    </row>
    <row r="72" spans="1:19" ht="30" x14ac:dyDescent="0.25">
      <c r="A72" s="815">
        <v>8</v>
      </c>
      <c r="B72" s="813" t="s">
        <v>6</v>
      </c>
      <c r="C72" s="805">
        <v>1</v>
      </c>
      <c r="D72" s="806" t="s">
        <v>33</v>
      </c>
      <c r="E72" s="105" t="s">
        <v>60</v>
      </c>
      <c r="F72" s="105" t="s">
        <v>59</v>
      </c>
      <c r="G72" s="138"/>
      <c r="H72" s="111">
        <f>$H$1</f>
        <v>5419</v>
      </c>
      <c r="I72" s="140">
        <f>G72/H72</f>
        <v>0</v>
      </c>
      <c r="J72" s="138"/>
      <c r="K72" s="111">
        <f>$K$1</f>
        <v>5377</v>
      </c>
      <c r="L72" s="171">
        <f t="shared" ref="L72" si="44">J72/K72</f>
        <v>0</v>
      </c>
      <c r="M72" s="167">
        <f t="shared" ref="M72" si="45">L72-I72</f>
        <v>0</v>
      </c>
      <c r="N72" s="228"/>
      <c r="O72" s="85">
        <f t="shared" ref="O72" si="46">$O$1</f>
        <v>5377</v>
      </c>
      <c r="P72" s="198">
        <f>N72/O72</f>
        <v>0</v>
      </c>
      <c r="Q72" s="229"/>
      <c r="R72" s="88">
        <f>$R$1</f>
        <v>5377</v>
      </c>
      <c r="S72" s="206">
        <f t="shared" si="9"/>
        <v>0</v>
      </c>
    </row>
    <row r="73" spans="1:19" ht="30" x14ac:dyDescent="0.25">
      <c r="A73" s="816"/>
      <c r="B73" s="818"/>
      <c r="C73" s="796"/>
      <c r="D73" s="794"/>
      <c r="E73" s="76" t="s">
        <v>65</v>
      </c>
      <c r="F73" s="76" t="s">
        <v>65</v>
      </c>
      <c r="G73" s="139">
        <v>80000</v>
      </c>
      <c r="H73" s="113"/>
      <c r="I73" s="161"/>
      <c r="J73" s="141">
        <v>100856.09</v>
      </c>
      <c r="K73" s="141"/>
      <c r="L73" s="161"/>
      <c r="M73" s="162">
        <f>L73-I73</f>
        <v>0</v>
      </c>
      <c r="N73" s="197">
        <v>80000</v>
      </c>
      <c r="O73" s="86"/>
      <c r="P73" s="194"/>
      <c r="Q73" s="227">
        <v>80000</v>
      </c>
      <c r="R73" s="89"/>
      <c r="S73" s="219"/>
    </row>
    <row r="74" spans="1:19" ht="45" x14ac:dyDescent="0.25">
      <c r="A74" s="816"/>
      <c r="B74" s="818"/>
      <c r="C74" s="796"/>
      <c r="D74" s="794"/>
      <c r="E74" s="76" t="s">
        <v>66</v>
      </c>
      <c r="F74" s="76" t="s">
        <v>357</v>
      </c>
      <c r="G74" s="316">
        <v>206</v>
      </c>
      <c r="H74" s="113"/>
      <c r="I74" s="113">
        <v>206</v>
      </c>
      <c r="J74" s="113">
        <v>268</v>
      </c>
      <c r="K74" s="113"/>
      <c r="L74" s="113">
        <v>268</v>
      </c>
      <c r="M74" s="479">
        <f>L74-I74</f>
        <v>62</v>
      </c>
      <c r="N74" s="452">
        <v>268</v>
      </c>
      <c r="O74" s="86"/>
      <c r="P74" s="194"/>
      <c r="Q74" s="453">
        <v>268</v>
      </c>
      <c r="R74" s="89"/>
      <c r="S74" s="253"/>
    </row>
    <row r="75" spans="1:19" ht="30" customHeight="1" x14ac:dyDescent="0.25">
      <c r="A75" s="816"/>
      <c r="B75" s="818"/>
      <c r="C75" s="796">
        <v>2</v>
      </c>
      <c r="D75" s="794" t="s">
        <v>34</v>
      </c>
      <c r="E75" s="76" t="s">
        <v>60</v>
      </c>
      <c r="F75" s="76" t="s">
        <v>59</v>
      </c>
      <c r="G75" s="139"/>
      <c r="H75" s="113"/>
      <c r="I75" s="141"/>
      <c r="J75" s="139"/>
      <c r="K75" s="113">
        <f>$K$1</f>
        <v>5377</v>
      </c>
      <c r="L75" s="168">
        <f t="shared" ref="L75" si="47">J75/K75</f>
        <v>0</v>
      </c>
      <c r="M75" s="162">
        <f t="shared" ref="M75:M81" si="48">L75-I75</f>
        <v>0</v>
      </c>
      <c r="N75" s="254"/>
      <c r="O75" s="86">
        <f t="shared" ref="O75" si="49">$O$1</f>
        <v>5377</v>
      </c>
      <c r="P75" s="194">
        <f>N75/O75</f>
        <v>0</v>
      </c>
      <c r="Q75" s="224"/>
      <c r="R75" s="89">
        <f>$R$1</f>
        <v>5377</v>
      </c>
      <c r="S75" s="219">
        <f t="shared" si="9"/>
        <v>0</v>
      </c>
    </row>
    <row r="76" spans="1:19" ht="31.5" customHeight="1" thickBot="1" x14ac:dyDescent="0.3">
      <c r="A76" s="817"/>
      <c r="B76" s="814"/>
      <c r="C76" s="799"/>
      <c r="D76" s="795"/>
      <c r="E76" s="130" t="s">
        <v>107</v>
      </c>
      <c r="F76" s="81" t="s">
        <v>108</v>
      </c>
      <c r="G76" s="151"/>
      <c r="H76" s="115"/>
      <c r="I76" s="152"/>
      <c r="J76" s="151"/>
      <c r="K76" s="115"/>
      <c r="L76" s="248"/>
      <c r="M76" s="231"/>
      <c r="N76" s="255"/>
      <c r="O76" s="87"/>
      <c r="P76" s="195"/>
      <c r="Q76" s="256"/>
      <c r="R76" s="90"/>
      <c r="S76" s="257"/>
    </row>
    <row r="77" spans="1:19" ht="15.75" thickBot="1" x14ac:dyDescent="0.3">
      <c r="D77" s="1"/>
      <c r="E77" s="131"/>
      <c r="F77" s="1"/>
      <c r="G77" s="101"/>
      <c r="H77"/>
      <c r="I77" s="102"/>
      <c r="J77" s="102"/>
      <c r="K77" s="102"/>
      <c r="M77" s="102"/>
      <c r="N77" s="101"/>
      <c r="P77" s="200"/>
      <c r="Q77" s="180"/>
      <c r="S77" s="102"/>
    </row>
    <row r="78" spans="1:19" ht="30" x14ac:dyDescent="0.25">
      <c r="A78" s="811">
        <v>9</v>
      </c>
      <c r="B78" s="813" t="s">
        <v>7</v>
      </c>
      <c r="C78" s="79">
        <v>1</v>
      </c>
      <c r="D78" s="78" t="s">
        <v>35</v>
      </c>
      <c r="E78" s="105" t="s">
        <v>60</v>
      </c>
      <c r="F78" s="105" t="s">
        <v>59</v>
      </c>
      <c r="G78" s="138"/>
      <c r="H78" s="111"/>
      <c r="I78" s="140"/>
      <c r="J78" s="138"/>
      <c r="K78" s="111">
        <f t="shared" ref="K78:K88" si="50">$K$1</f>
        <v>5377</v>
      </c>
      <c r="L78" s="171">
        <f>J78/K78</f>
        <v>0</v>
      </c>
      <c r="M78" s="167">
        <f t="shared" si="48"/>
        <v>0</v>
      </c>
      <c r="N78" s="204"/>
      <c r="O78" s="85">
        <f t="shared" ref="O78:O79" si="51">$O$1</f>
        <v>5377</v>
      </c>
      <c r="P78" s="198">
        <f t="shared" ref="P78:P79" si="52">N78/O78</f>
        <v>0</v>
      </c>
      <c r="Q78" s="205"/>
      <c r="R78" s="88">
        <f>$R$1</f>
        <v>5377</v>
      </c>
      <c r="S78" s="210">
        <f t="shared" ref="S78:S120" si="53">Q78/R78</f>
        <v>0</v>
      </c>
    </row>
    <row r="79" spans="1:19" ht="15" customHeight="1" x14ac:dyDescent="0.25">
      <c r="A79" s="820"/>
      <c r="B79" s="818"/>
      <c r="C79" s="796">
        <v>2</v>
      </c>
      <c r="D79" s="802" t="s">
        <v>36</v>
      </c>
      <c r="E79" s="76" t="s">
        <v>60</v>
      </c>
      <c r="F79" s="76" t="s">
        <v>59</v>
      </c>
      <c r="G79" s="139">
        <v>43801.65</v>
      </c>
      <c r="H79" s="113">
        <f>$H$1</f>
        <v>5419</v>
      </c>
      <c r="I79" s="141">
        <f t="shared" ref="I79:I118" si="54">G79/H79</f>
        <v>8.0829765639416866</v>
      </c>
      <c r="J79" s="139"/>
      <c r="K79" s="113">
        <f t="shared" si="50"/>
        <v>5377</v>
      </c>
      <c r="L79" s="168">
        <f>J79/K79</f>
        <v>0</v>
      </c>
      <c r="M79" s="162">
        <f t="shared" si="48"/>
        <v>-8.0829765639416866</v>
      </c>
      <c r="N79" s="223">
        <v>43801.65</v>
      </c>
      <c r="O79" s="86">
        <f t="shared" si="51"/>
        <v>5377</v>
      </c>
      <c r="P79" s="194">
        <f t="shared" si="52"/>
        <v>8.1461130742049477</v>
      </c>
      <c r="Q79" s="232">
        <v>43681.65</v>
      </c>
      <c r="R79" s="89">
        <f>$R$1</f>
        <v>5377</v>
      </c>
      <c r="S79" s="211">
        <f t="shared" si="53"/>
        <v>8.123795796912777</v>
      </c>
    </row>
    <row r="80" spans="1:19" ht="30" x14ac:dyDescent="0.25">
      <c r="A80" s="820"/>
      <c r="B80" s="818"/>
      <c r="C80" s="796"/>
      <c r="D80" s="802"/>
      <c r="E80" s="76" t="s">
        <v>87</v>
      </c>
      <c r="F80" s="76" t="s">
        <v>88</v>
      </c>
      <c r="G80" s="139">
        <v>43801.65</v>
      </c>
      <c r="H80" s="113">
        <v>200000</v>
      </c>
      <c r="I80" s="141">
        <f>G80/H80</f>
        <v>0.21900825000000002</v>
      </c>
      <c r="J80" s="139">
        <v>35124.160000000003</v>
      </c>
      <c r="K80" s="114">
        <v>200000</v>
      </c>
      <c r="L80" s="168">
        <f>J80/K80</f>
        <v>0.17562080000000002</v>
      </c>
      <c r="M80" s="162">
        <f t="shared" si="48"/>
        <v>-4.3387449999999994E-2</v>
      </c>
      <c r="N80" s="237">
        <v>43801.65</v>
      </c>
      <c r="O80" s="86">
        <v>200000</v>
      </c>
      <c r="P80" s="194">
        <f>N80/O80</f>
        <v>0.21900825000000002</v>
      </c>
      <c r="Q80" s="227">
        <v>43681.65</v>
      </c>
      <c r="R80" s="89">
        <v>200000</v>
      </c>
      <c r="S80" s="211">
        <f t="shared" si="53"/>
        <v>0.21840825</v>
      </c>
    </row>
    <row r="81" spans="1:19" ht="30" x14ac:dyDescent="0.25">
      <c r="A81" s="820"/>
      <c r="B81" s="818"/>
      <c r="C81" s="796">
        <v>3</v>
      </c>
      <c r="D81" s="801" t="s">
        <v>37</v>
      </c>
      <c r="E81" s="76" t="s">
        <v>60</v>
      </c>
      <c r="F81" s="76" t="s">
        <v>59</v>
      </c>
      <c r="G81" s="139">
        <v>643000</v>
      </c>
      <c r="H81" s="113">
        <f>$H$1</f>
        <v>5419</v>
      </c>
      <c r="I81" s="141">
        <f t="shared" si="54"/>
        <v>118.65657870455804</v>
      </c>
      <c r="J81" s="141">
        <v>603000</v>
      </c>
      <c r="K81" s="113">
        <f t="shared" si="50"/>
        <v>5377</v>
      </c>
      <c r="L81" s="168">
        <f>J81/K81</f>
        <v>112.14431839315604</v>
      </c>
      <c r="M81" s="162">
        <f t="shared" si="48"/>
        <v>-6.5122603114020023</v>
      </c>
      <c r="N81" s="237">
        <v>643000</v>
      </c>
      <c r="O81" s="86">
        <f t="shared" ref="O81" si="55">$O$1</f>
        <v>5377</v>
      </c>
      <c r="P81" s="194">
        <f t="shared" ref="P81" si="56">N81/O81</f>
        <v>119.58341082387949</v>
      </c>
      <c r="Q81" s="227">
        <v>643000</v>
      </c>
      <c r="R81" s="89">
        <f>$R$1</f>
        <v>5377</v>
      </c>
      <c r="S81" s="211">
        <f t="shared" si="53"/>
        <v>119.58341082387949</v>
      </c>
    </row>
    <row r="82" spans="1:19" ht="45" x14ac:dyDescent="0.25">
      <c r="A82" s="820"/>
      <c r="B82" s="818"/>
      <c r="C82" s="796"/>
      <c r="D82" s="801"/>
      <c r="E82" s="76" t="s">
        <v>89</v>
      </c>
      <c r="F82" s="76" t="s">
        <v>90</v>
      </c>
      <c r="G82" s="193">
        <v>16040.79</v>
      </c>
      <c r="H82" s="114">
        <v>22184.09</v>
      </c>
      <c r="I82" s="159">
        <f t="shared" si="54"/>
        <v>0.72307631279894735</v>
      </c>
      <c r="J82" s="114">
        <v>15863</v>
      </c>
      <c r="K82" s="114">
        <v>22057</v>
      </c>
      <c r="L82" s="159">
        <f t="shared" ref="L82" si="57">J82/K82</f>
        <v>0.71918211905517526</v>
      </c>
      <c r="M82" s="159">
        <f>L82-I82</f>
        <v>-3.8941937437720897E-3</v>
      </c>
      <c r="N82" s="197">
        <v>16040.79</v>
      </c>
      <c r="O82" s="86">
        <v>22184.09</v>
      </c>
      <c r="P82" s="194">
        <f t="shared" ref="P82:P83" si="58">N82/O82</f>
        <v>0.72307631279894735</v>
      </c>
      <c r="Q82" s="232">
        <v>16040.79</v>
      </c>
      <c r="R82" s="89">
        <v>22184.09</v>
      </c>
      <c r="S82" s="211">
        <f t="shared" si="53"/>
        <v>0.72307631279894735</v>
      </c>
    </row>
    <row r="83" spans="1:19" ht="30" x14ac:dyDescent="0.25">
      <c r="A83" s="820"/>
      <c r="B83" s="818"/>
      <c r="C83" s="77">
        <v>4</v>
      </c>
      <c r="D83" s="76" t="s">
        <v>38</v>
      </c>
      <c r="E83" s="76" t="s">
        <v>60</v>
      </c>
      <c r="F83" s="76" t="s">
        <v>59</v>
      </c>
      <c r="G83" s="139">
        <v>9200</v>
      </c>
      <c r="H83" s="113">
        <f>$H$1</f>
        <v>5419</v>
      </c>
      <c r="I83" s="141">
        <f t="shared" si="54"/>
        <v>1.6977302085255581</v>
      </c>
      <c r="J83" s="139">
        <v>8034.96</v>
      </c>
      <c r="K83" s="113">
        <f t="shared" si="50"/>
        <v>5377</v>
      </c>
      <c r="L83" s="168">
        <f>J83/K83</f>
        <v>1.4943202529291426</v>
      </c>
      <c r="M83" s="162">
        <f>L83-I83</f>
        <v>-0.2034099555964155</v>
      </c>
      <c r="N83" s="237">
        <v>8450</v>
      </c>
      <c r="O83" s="86">
        <f t="shared" ref="O83" si="59">$O$1</f>
        <v>5377</v>
      </c>
      <c r="P83" s="194">
        <f t="shared" si="58"/>
        <v>1.5715082759903292</v>
      </c>
      <c r="Q83" s="227">
        <v>8100</v>
      </c>
      <c r="R83" s="89">
        <f>$R$1</f>
        <v>5377</v>
      </c>
      <c r="S83" s="211">
        <f t="shared" si="53"/>
        <v>1.506416217221499</v>
      </c>
    </row>
    <row r="84" spans="1:19" ht="45" customHeight="1" x14ac:dyDescent="0.25">
      <c r="A84" s="820"/>
      <c r="B84" s="818"/>
      <c r="C84" s="77">
        <v>5</v>
      </c>
      <c r="D84" s="145" t="s">
        <v>353</v>
      </c>
      <c r="E84" s="76" t="s">
        <v>60</v>
      </c>
      <c r="F84" s="76" t="s">
        <v>59</v>
      </c>
      <c r="G84" s="139"/>
      <c r="H84" s="113"/>
      <c r="I84" s="141"/>
      <c r="J84" s="139"/>
      <c r="K84" s="113"/>
      <c r="L84" s="168"/>
      <c r="M84" s="162"/>
      <c r="N84" s="237"/>
      <c r="O84" s="86"/>
      <c r="P84" s="194"/>
      <c r="Q84" s="227"/>
      <c r="R84" s="89"/>
      <c r="S84" s="211"/>
    </row>
    <row r="85" spans="1:19" ht="61.5" customHeight="1" thickBot="1" x14ac:dyDescent="0.3">
      <c r="A85" s="812"/>
      <c r="B85" s="814"/>
      <c r="C85" s="80">
        <v>8</v>
      </c>
      <c r="D85" s="81" t="s">
        <v>40</v>
      </c>
      <c r="E85" s="81" t="s">
        <v>60</v>
      </c>
      <c r="F85" s="81" t="s">
        <v>59</v>
      </c>
      <c r="G85" s="151"/>
      <c r="H85" s="115"/>
      <c r="I85" s="116"/>
      <c r="J85" s="151"/>
      <c r="K85" s="115"/>
      <c r="L85" s="248"/>
      <c r="M85" s="231"/>
      <c r="N85" s="243"/>
      <c r="O85" s="87"/>
      <c r="P85" s="195"/>
      <c r="Q85" s="234"/>
      <c r="R85" s="90"/>
      <c r="S85" s="212"/>
    </row>
    <row r="86" spans="1:19" ht="15.75" thickBot="1" x14ac:dyDescent="0.3">
      <c r="E86" s="1"/>
      <c r="F86" s="1"/>
      <c r="G86" s="101"/>
      <c r="H86"/>
      <c r="I86" s="102"/>
      <c r="J86" s="102"/>
      <c r="K86" s="102"/>
      <c r="M86" s="102"/>
      <c r="N86" s="101"/>
      <c r="P86" s="102"/>
      <c r="Q86" s="180"/>
      <c r="S86" s="102"/>
    </row>
    <row r="87" spans="1:19" ht="30" x14ac:dyDescent="0.25">
      <c r="A87" s="811">
        <v>10</v>
      </c>
      <c r="B87" s="813" t="s">
        <v>8</v>
      </c>
      <c r="C87" s="79">
        <v>2</v>
      </c>
      <c r="D87" s="78" t="s">
        <v>41</v>
      </c>
      <c r="E87" s="105" t="s">
        <v>60</v>
      </c>
      <c r="F87" s="105" t="s">
        <v>59</v>
      </c>
      <c r="G87" s="138">
        <v>2600</v>
      </c>
      <c r="H87" s="111">
        <f>$H$1</f>
        <v>5419</v>
      </c>
      <c r="I87" s="140">
        <f t="shared" si="54"/>
        <v>0.47979331980070122</v>
      </c>
      <c r="J87" s="138">
        <v>2600</v>
      </c>
      <c r="K87" s="111">
        <v>5419</v>
      </c>
      <c r="L87" s="171">
        <f t="shared" ref="L87:L91" si="60">J87/K87</f>
        <v>0.47979331980070122</v>
      </c>
      <c r="M87" s="167">
        <f>L87-I87</f>
        <v>0</v>
      </c>
      <c r="N87" s="204">
        <v>2600</v>
      </c>
      <c r="O87" s="85">
        <f t="shared" ref="O87:O88" si="61">$O$1</f>
        <v>5377</v>
      </c>
      <c r="P87" s="198">
        <f t="shared" ref="P87:P107" si="62">N87/O87</f>
        <v>0.48354100799702437</v>
      </c>
      <c r="Q87" s="205">
        <v>2600</v>
      </c>
      <c r="R87" s="88">
        <f>$R$1</f>
        <v>5377</v>
      </c>
      <c r="S87" s="210">
        <f t="shared" si="53"/>
        <v>0.48354100799702437</v>
      </c>
    </row>
    <row r="88" spans="1:19" ht="30" x14ac:dyDescent="0.25">
      <c r="A88" s="820"/>
      <c r="B88" s="818"/>
      <c r="C88" s="796">
        <v>5</v>
      </c>
      <c r="D88" s="797" t="s">
        <v>42</v>
      </c>
      <c r="E88" s="76" t="s">
        <v>60</v>
      </c>
      <c r="F88" s="76" t="s">
        <v>59</v>
      </c>
      <c r="G88" s="139">
        <v>549100</v>
      </c>
      <c r="H88" s="113">
        <f>$H$1</f>
        <v>5419</v>
      </c>
      <c r="I88" s="141">
        <f t="shared" si="54"/>
        <v>101.32865842406348</v>
      </c>
      <c r="J88" s="139">
        <v>630724.81000000006</v>
      </c>
      <c r="K88" s="113">
        <f t="shared" si="50"/>
        <v>5377</v>
      </c>
      <c r="L88" s="168">
        <f t="shared" si="60"/>
        <v>117.3005039985122</v>
      </c>
      <c r="M88" s="162">
        <f>L88-I88</f>
        <v>15.971845574448722</v>
      </c>
      <c r="N88" s="237">
        <v>527200</v>
      </c>
      <c r="O88" s="86">
        <f t="shared" si="61"/>
        <v>5377</v>
      </c>
      <c r="P88" s="194">
        <f t="shared" si="62"/>
        <v>98.047238236935101</v>
      </c>
      <c r="Q88" s="227">
        <v>526300</v>
      </c>
      <c r="R88" s="89">
        <f>$R$1</f>
        <v>5377</v>
      </c>
      <c r="S88" s="211">
        <f t="shared" si="53"/>
        <v>97.879858657243815</v>
      </c>
    </row>
    <row r="89" spans="1:19" ht="45" x14ac:dyDescent="0.25">
      <c r="A89" s="820"/>
      <c r="B89" s="818"/>
      <c r="C89" s="796"/>
      <c r="D89" s="797"/>
      <c r="E89" s="76" t="s">
        <v>94</v>
      </c>
      <c r="F89" s="76" t="s">
        <v>93</v>
      </c>
      <c r="G89" s="139">
        <v>549100</v>
      </c>
      <c r="H89" s="113">
        <v>53</v>
      </c>
      <c r="I89" s="141">
        <f t="shared" si="54"/>
        <v>10360.377358490567</v>
      </c>
      <c r="J89" s="139">
        <v>630724.81000000006</v>
      </c>
      <c r="K89" s="114">
        <v>53</v>
      </c>
      <c r="L89" s="168">
        <f t="shared" si="60"/>
        <v>11900.468113207548</v>
      </c>
      <c r="M89" s="162">
        <f>L89-I89</f>
        <v>1540.0907547169809</v>
      </c>
      <c r="N89" s="223">
        <v>527200</v>
      </c>
      <c r="O89" s="86">
        <v>53</v>
      </c>
      <c r="P89" s="194">
        <f t="shared" si="62"/>
        <v>9947.1698113207549</v>
      </c>
      <c r="Q89" s="232">
        <v>526300</v>
      </c>
      <c r="R89" s="89">
        <v>53</v>
      </c>
      <c r="S89" s="211">
        <f t="shared" si="53"/>
        <v>9930.1886792452824</v>
      </c>
    </row>
    <row r="90" spans="1:19" ht="30.75" thickBot="1" x14ac:dyDescent="0.3">
      <c r="A90" s="812"/>
      <c r="B90" s="814"/>
      <c r="C90" s="799"/>
      <c r="D90" s="800"/>
      <c r="E90" s="81" t="s">
        <v>91</v>
      </c>
      <c r="F90" s="81" t="s">
        <v>92</v>
      </c>
      <c r="G90" s="151">
        <v>212000</v>
      </c>
      <c r="H90" s="115">
        <v>1232</v>
      </c>
      <c r="I90" s="152">
        <f t="shared" si="54"/>
        <v>172.07792207792207</v>
      </c>
      <c r="J90" s="151">
        <v>228233.34</v>
      </c>
      <c r="K90" s="454">
        <v>1232</v>
      </c>
      <c r="L90" s="248">
        <f t="shared" si="60"/>
        <v>185.25433441558442</v>
      </c>
      <c r="M90" s="231">
        <f>L90-I90</f>
        <v>13.176412337662356</v>
      </c>
      <c r="N90" s="243">
        <v>212000</v>
      </c>
      <c r="O90" s="87"/>
      <c r="P90" s="195" t="e">
        <f t="shared" si="62"/>
        <v>#DIV/0!</v>
      </c>
      <c r="Q90" s="234">
        <v>212000</v>
      </c>
      <c r="R90" s="90"/>
      <c r="S90" s="212" t="e">
        <f t="shared" si="53"/>
        <v>#DIV/0!</v>
      </c>
    </row>
    <row r="91" spans="1:19" ht="30.75" thickBot="1" x14ac:dyDescent="0.3">
      <c r="A91" s="156">
        <v>11</v>
      </c>
      <c r="B91" s="158" t="s">
        <v>355</v>
      </c>
      <c r="C91" s="157">
        <v>1</v>
      </c>
      <c r="D91" s="158" t="s">
        <v>356</v>
      </c>
      <c r="E91" s="104" t="s">
        <v>60</v>
      </c>
      <c r="F91" s="104" t="s">
        <v>59</v>
      </c>
      <c r="G91" s="142">
        <v>3000</v>
      </c>
      <c r="H91" s="120">
        <f>$H$1</f>
        <v>5419</v>
      </c>
      <c r="I91" s="143">
        <f t="shared" si="54"/>
        <v>0.55360767669311683</v>
      </c>
      <c r="J91" s="142">
        <v>1822.2</v>
      </c>
      <c r="K91" s="120">
        <f t="shared" ref="K91:K92" si="63">$K$1</f>
        <v>5377</v>
      </c>
      <c r="L91" s="249">
        <f t="shared" si="60"/>
        <v>0.33888785568160684</v>
      </c>
      <c r="M91" s="217">
        <f>L91-I91</f>
        <v>-0.21471982101150999</v>
      </c>
      <c r="N91" s="250">
        <v>3000</v>
      </c>
      <c r="O91" s="106">
        <f t="shared" ref="O91:O92" si="64">$O$1</f>
        <v>5377</v>
      </c>
      <c r="P91" s="251">
        <f t="shared" si="62"/>
        <v>0.55793193230425886</v>
      </c>
      <c r="Q91" s="252">
        <v>3000</v>
      </c>
      <c r="R91" s="107">
        <f>$R$1</f>
        <v>5377</v>
      </c>
      <c r="S91" s="216">
        <f>Q91/R91</f>
        <v>0.55793193230425886</v>
      </c>
    </row>
    <row r="92" spans="1:19" ht="30" x14ac:dyDescent="0.25">
      <c r="A92" s="819">
        <v>12</v>
      </c>
      <c r="B92" s="821" t="s">
        <v>9</v>
      </c>
      <c r="C92" s="803">
        <v>1</v>
      </c>
      <c r="D92" s="804" t="s">
        <v>43</v>
      </c>
      <c r="E92" s="164" t="s">
        <v>60</v>
      </c>
      <c r="F92" s="164" t="s">
        <v>59</v>
      </c>
      <c r="G92" s="178">
        <v>14750</v>
      </c>
      <c r="H92" s="146">
        <f>$H$1</f>
        <v>5419</v>
      </c>
      <c r="I92" s="147">
        <f t="shared" si="54"/>
        <v>2.7219044104078245</v>
      </c>
      <c r="J92" s="178">
        <v>13979.86</v>
      </c>
      <c r="K92" s="146">
        <f t="shared" si="63"/>
        <v>5377</v>
      </c>
      <c r="L92" s="165">
        <f>J92/K92</f>
        <v>2.5999367677143388</v>
      </c>
      <c r="M92" s="166">
        <f t="shared" ref="M92:M106" si="65">L92-I92</f>
        <v>-0.1219676426934857</v>
      </c>
      <c r="N92" s="245">
        <v>14750</v>
      </c>
      <c r="O92" s="148">
        <f t="shared" si="64"/>
        <v>5377</v>
      </c>
      <c r="P92" s="246">
        <f t="shared" si="62"/>
        <v>2.743165333829273</v>
      </c>
      <c r="Q92" s="247">
        <v>14750</v>
      </c>
      <c r="R92" s="149">
        <f>$R$1</f>
        <v>5377</v>
      </c>
      <c r="S92" s="215">
        <f t="shared" si="53"/>
        <v>2.743165333829273</v>
      </c>
    </row>
    <row r="93" spans="1:19" ht="30" x14ac:dyDescent="0.25">
      <c r="A93" s="820"/>
      <c r="B93" s="818"/>
      <c r="C93" s="796"/>
      <c r="D93" s="797"/>
      <c r="E93" s="76" t="s">
        <v>79</v>
      </c>
      <c r="F93" s="76" t="s">
        <v>369</v>
      </c>
      <c r="G93" s="174"/>
      <c r="H93" s="113"/>
      <c r="I93" s="141"/>
      <c r="J93" s="174"/>
      <c r="K93" s="114"/>
      <c r="L93" s="161"/>
      <c r="M93" s="162"/>
      <c r="N93" s="223"/>
      <c r="O93" s="86"/>
      <c r="P93" s="194" t="e">
        <f t="shared" si="62"/>
        <v>#DIV/0!</v>
      </c>
      <c r="Q93" s="232"/>
      <c r="R93" s="89"/>
      <c r="S93" s="211"/>
    </row>
    <row r="94" spans="1:19" ht="30" x14ac:dyDescent="0.25">
      <c r="A94" s="820"/>
      <c r="B94" s="818"/>
      <c r="C94" s="796"/>
      <c r="D94" s="797"/>
      <c r="E94" s="76" t="s">
        <v>95</v>
      </c>
      <c r="F94" s="76" t="s">
        <v>96</v>
      </c>
      <c r="G94" s="174"/>
      <c r="H94" s="113"/>
      <c r="I94" s="141"/>
      <c r="J94" s="174"/>
      <c r="K94" s="114"/>
      <c r="L94" s="161"/>
      <c r="M94" s="162"/>
      <c r="N94" s="223"/>
      <c r="O94" s="86"/>
      <c r="P94" s="194" t="e">
        <f t="shared" si="62"/>
        <v>#DIV/0!</v>
      </c>
      <c r="Q94" s="232"/>
      <c r="R94" s="89"/>
      <c r="S94" s="211" t="e">
        <f t="shared" si="53"/>
        <v>#DIV/0!</v>
      </c>
    </row>
    <row r="95" spans="1:19" ht="32.25" customHeight="1" x14ac:dyDescent="0.25">
      <c r="A95" s="820"/>
      <c r="B95" s="818"/>
      <c r="C95" s="796">
        <v>2</v>
      </c>
      <c r="D95" s="801" t="s">
        <v>44</v>
      </c>
      <c r="E95" s="76" t="s">
        <v>60</v>
      </c>
      <c r="F95" s="76" t="s">
        <v>59</v>
      </c>
      <c r="G95" s="174">
        <v>72000</v>
      </c>
      <c r="H95" s="113">
        <f t="shared" ref="H95" si="66">$K$1</f>
        <v>5377</v>
      </c>
      <c r="I95" s="141">
        <f t="shared" si="54"/>
        <v>13.390366375302213</v>
      </c>
      <c r="J95" s="174">
        <v>73991.570000000007</v>
      </c>
      <c r="K95" s="113">
        <f t="shared" ref="K95" si="67">$K$1</f>
        <v>5377</v>
      </c>
      <c r="L95" s="161">
        <f t="shared" ref="L95:L107" si="68">J95/K95</f>
        <v>13.760753208108612</v>
      </c>
      <c r="M95" s="162">
        <f t="shared" si="65"/>
        <v>0.37038683280639972</v>
      </c>
      <c r="N95" s="223">
        <v>73000</v>
      </c>
      <c r="O95" s="86">
        <f t="shared" ref="O95" si="69">$O$1</f>
        <v>5377</v>
      </c>
      <c r="P95" s="194">
        <f t="shared" si="62"/>
        <v>13.576343686070299</v>
      </c>
      <c r="Q95" s="232">
        <v>73000</v>
      </c>
      <c r="R95" s="89">
        <f>$R$1</f>
        <v>5377</v>
      </c>
      <c r="S95" s="211">
        <f t="shared" si="53"/>
        <v>13.576343686070299</v>
      </c>
    </row>
    <row r="96" spans="1:19" ht="48" customHeight="1" x14ac:dyDescent="0.25">
      <c r="A96" s="820"/>
      <c r="B96" s="818"/>
      <c r="C96" s="796"/>
      <c r="D96" s="801"/>
      <c r="E96" s="76" t="s">
        <v>97</v>
      </c>
      <c r="F96" s="76" t="s">
        <v>99</v>
      </c>
      <c r="G96" s="174">
        <v>72000</v>
      </c>
      <c r="H96" s="113">
        <v>8</v>
      </c>
      <c r="I96" s="141">
        <f t="shared" si="54"/>
        <v>9000</v>
      </c>
      <c r="J96" s="174">
        <v>73991.570000000007</v>
      </c>
      <c r="K96" s="114">
        <v>7</v>
      </c>
      <c r="L96" s="161">
        <f t="shared" si="68"/>
        <v>10570.224285714286</v>
      </c>
      <c r="M96" s="162">
        <f t="shared" si="65"/>
        <v>1570.2242857142865</v>
      </c>
      <c r="N96" s="223">
        <v>73000</v>
      </c>
      <c r="O96" s="86">
        <v>8</v>
      </c>
      <c r="P96" s="194">
        <f t="shared" si="62"/>
        <v>9125</v>
      </c>
      <c r="Q96" s="232">
        <v>73000</v>
      </c>
      <c r="R96" s="89">
        <v>8</v>
      </c>
      <c r="S96" s="211">
        <f t="shared" si="53"/>
        <v>9125</v>
      </c>
    </row>
    <row r="97" spans="1:19" ht="33.75" customHeight="1" x14ac:dyDescent="0.25">
      <c r="A97" s="820"/>
      <c r="B97" s="818"/>
      <c r="C97" s="796">
        <v>3</v>
      </c>
      <c r="D97" s="801" t="s">
        <v>45</v>
      </c>
      <c r="E97" s="76" t="s">
        <v>60</v>
      </c>
      <c r="F97" s="76" t="s">
        <v>59</v>
      </c>
      <c r="G97" s="175">
        <v>500</v>
      </c>
      <c r="H97" s="113">
        <f>$H$1</f>
        <v>5419</v>
      </c>
      <c r="I97" s="141">
        <f t="shared" si="54"/>
        <v>9.2267946115519472E-2</v>
      </c>
      <c r="J97" s="175">
        <v>0</v>
      </c>
      <c r="K97" s="113">
        <f t="shared" ref="K97" si="70">$K$1</f>
        <v>5377</v>
      </c>
      <c r="L97" s="161">
        <f t="shared" si="68"/>
        <v>0</v>
      </c>
      <c r="M97" s="162">
        <f t="shared" si="65"/>
        <v>-9.2267946115519472E-2</v>
      </c>
      <c r="N97" s="237">
        <v>500</v>
      </c>
      <c r="O97" s="86">
        <f t="shared" ref="O97" si="71">$O$1</f>
        <v>5377</v>
      </c>
      <c r="P97" s="194">
        <f t="shared" si="62"/>
        <v>9.2988655384043148E-2</v>
      </c>
      <c r="Q97" s="227">
        <v>500</v>
      </c>
      <c r="R97" s="89">
        <f>$R$1</f>
        <v>5377</v>
      </c>
      <c r="S97" s="211">
        <f t="shared" si="53"/>
        <v>9.2988655384043148E-2</v>
      </c>
    </row>
    <row r="98" spans="1:19" ht="38.25" customHeight="1" x14ac:dyDescent="0.25">
      <c r="A98" s="820"/>
      <c r="B98" s="818"/>
      <c r="C98" s="796"/>
      <c r="D98" s="801"/>
      <c r="E98" s="76" t="s">
        <v>98</v>
      </c>
      <c r="F98" s="76" t="s">
        <v>100</v>
      </c>
      <c r="G98" s="174"/>
      <c r="H98" s="113"/>
      <c r="I98" s="141"/>
      <c r="J98" s="174"/>
      <c r="K98" s="114"/>
      <c r="L98" s="161"/>
      <c r="M98" s="162"/>
      <c r="N98" s="237"/>
      <c r="O98" s="86"/>
      <c r="P98" s="194"/>
      <c r="Q98" s="232"/>
      <c r="R98" s="89"/>
      <c r="S98" s="211"/>
    </row>
    <row r="99" spans="1:19" ht="27" customHeight="1" x14ac:dyDescent="0.25">
      <c r="A99" s="820"/>
      <c r="B99" s="818"/>
      <c r="C99" s="796">
        <v>4</v>
      </c>
      <c r="D99" s="797" t="s">
        <v>46</v>
      </c>
      <c r="E99" s="76" t="s">
        <v>60</v>
      </c>
      <c r="F99" s="76" t="s">
        <v>59</v>
      </c>
      <c r="G99" s="175"/>
      <c r="H99" s="113"/>
      <c r="I99" s="141"/>
      <c r="J99" s="175"/>
      <c r="K99" s="113"/>
      <c r="L99" s="161"/>
      <c r="M99" s="162"/>
      <c r="N99" s="237"/>
      <c r="O99" s="86"/>
      <c r="P99" s="194"/>
      <c r="Q99" s="227"/>
      <c r="R99" s="89"/>
      <c r="S99" s="211"/>
    </row>
    <row r="100" spans="1:19" ht="30" x14ac:dyDescent="0.25">
      <c r="A100" s="820"/>
      <c r="B100" s="818"/>
      <c r="C100" s="796"/>
      <c r="D100" s="797"/>
      <c r="E100" s="76" t="s">
        <v>79</v>
      </c>
      <c r="F100" s="76" t="s">
        <v>101</v>
      </c>
      <c r="G100" s="174"/>
      <c r="H100" s="113"/>
      <c r="I100" s="141"/>
      <c r="J100" s="174"/>
      <c r="K100" s="114"/>
      <c r="L100" s="161"/>
      <c r="M100" s="162"/>
      <c r="N100" s="237"/>
      <c r="O100" s="86"/>
      <c r="P100" s="194"/>
      <c r="Q100" s="227"/>
      <c r="R100" s="89"/>
      <c r="S100" s="211"/>
    </row>
    <row r="101" spans="1:19" ht="27" customHeight="1" x14ac:dyDescent="0.25">
      <c r="A101" s="820"/>
      <c r="B101" s="818"/>
      <c r="C101" s="796">
        <v>5</v>
      </c>
      <c r="D101" s="798" t="s">
        <v>354</v>
      </c>
      <c r="E101" s="76" t="s">
        <v>60</v>
      </c>
      <c r="F101" s="76" t="s">
        <v>59</v>
      </c>
      <c r="G101" s="175">
        <v>173224.83</v>
      </c>
      <c r="H101" s="113">
        <f>$H$1</f>
        <v>5419</v>
      </c>
      <c r="I101" s="141">
        <f t="shared" si="54"/>
        <v>31.96619856062004</v>
      </c>
      <c r="J101" s="175">
        <v>232334.13</v>
      </c>
      <c r="K101" s="113">
        <f t="shared" ref="K101" si="72">$K$1</f>
        <v>5377</v>
      </c>
      <c r="L101" s="161">
        <f t="shared" si="68"/>
        <v>43.20887669704296</v>
      </c>
      <c r="M101" s="162">
        <f t="shared" si="65"/>
        <v>11.242678136422921</v>
      </c>
      <c r="N101" s="237">
        <v>173224.83</v>
      </c>
      <c r="O101" s="86">
        <f t="shared" ref="O101" si="73">$O$1</f>
        <v>5377</v>
      </c>
      <c r="P101" s="194">
        <f t="shared" si="62"/>
        <v>32.215888041658914</v>
      </c>
      <c r="Q101" s="227">
        <v>173224.83</v>
      </c>
      <c r="R101" s="89">
        <f>$R$1</f>
        <v>5377</v>
      </c>
      <c r="S101" s="211">
        <f t="shared" si="53"/>
        <v>32.215888041658914</v>
      </c>
    </row>
    <row r="102" spans="1:19" ht="30" x14ac:dyDescent="0.25">
      <c r="A102" s="820"/>
      <c r="B102" s="818"/>
      <c r="C102" s="796"/>
      <c r="D102" s="798"/>
      <c r="E102" s="76" t="s">
        <v>109</v>
      </c>
      <c r="F102" s="76" t="s">
        <v>110</v>
      </c>
      <c r="G102" s="175"/>
      <c r="H102" s="113"/>
      <c r="I102" s="141"/>
      <c r="J102" s="175"/>
      <c r="K102" s="141"/>
      <c r="L102" s="161"/>
      <c r="M102" s="162"/>
      <c r="N102" s="223"/>
      <c r="O102" s="86"/>
      <c r="P102" s="194" t="e">
        <f t="shared" si="62"/>
        <v>#DIV/0!</v>
      </c>
      <c r="Q102" s="227"/>
      <c r="R102" s="89"/>
      <c r="S102" s="211" t="e">
        <f t="shared" si="53"/>
        <v>#DIV/0!</v>
      </c>
    </row>
    <row r="103" spans="1:19" ht="30" x14ac:dyDescent="0.25">
      <c r="A103" s="820"/>
      <c r="B103" s="818"/>
      <c r="C103" s="77">
        <v>6</v>
      </c>
      <c r="D103" s="76" t="s">
        <v>529</v>
      </c>
      <c r="E103" s="76" t="s">
        <v>60</v>
      </c>
      <c r="F103" s="76" t="s">
        <v>59</v>
      </c>
      <c r="G103" s="175"/>
      <c r="H103" s="113"/>
      <c r="I103" s="141"/>
      <c r="J103" s="175">
        <v>23895.72</v>
      </c>
      <c r="K103" s="113">
        <v>5377</v>
      </c>
      <c r="L103" s="161">
        <f t="shared" ref="L103" si="74">J103/K103</f>
        <v>4.4440617444671755</v>
      </c>
      <c r="M103" s="162">
        <f t="shared" ref="M103" si="75">L103-I103</f>
        <v>4.4440617444671755</v>
      </c>
      <c r="N103" s="237"/>
      <c r="O103" s="86">
        <f t="shared" ref="O103:O106" si="76">$O$1</f>
        <v>5377</v>
      </c>
      <c r="P103" s="194">
        <f t="shared" ref="P103" si="77">N103/O103</f>
        <v>0</v>
      </c>
      <c r="Q103" s="227"/>
      <c r="R103" s="89">
        <f>$R$1</f>
        <v>5377</v>
      </c>
      <c r="S103" s="211">
        <f t="shared" ref="S103" si="78">Q103/R103</f>
        <v>0</v>
      </c>
    </row>
    <row r="104" spans="1:19" ht="45" customHeight="1" x14ac:dyDescent="0.25">
      <c r="A104" s="820"/>
      <c r="B104" s="818"/>
      <c r="C104" s="77">
        <v>7</v>
      </c>
      <c r="D104" s="76" t="s">
        <v>48</v>
      </c>
      <c r="E104" s="76" t="s">
        <v>60</v>
      </c>
      <c r="F104" s="76" t="s">
        <v>59</v>
      </c>
      <c r="G104" s="175">
        <v>6000</v>
      </c>
      <c r="H104" s="113">
        <f>$H$1</f>
        <v>5419</v>
      </c>
      <c r="I104" s="141">
        <f t="shared" si="54"/>
        <v>1.1072153533862337</v>
      </c>
      <c r="J104" s="175"/>
      <c r="K104" s="113">
        <f t="shared" ref="K104:K106" si="79">$K$1</f>
        <v>5377</v>
      </c>
      <c r="L104" s="161">
        <f t="shared" si="68"/>
        <v>0</v>
      </c>
      <c r="M104" s="162">
        <f t="shared" si="65"/>
        <v>-1.1072153533862337</v>
      </c>
      <c r="N104" s="237">
        <v>6000</v>
      </c>
      <c r="O104" s="86">
        <f t="shared" si="76"/>
        <v>5377</v>
      </c>
      <c r="P104" s="194">
        <f t="shared" si="62"/>
        <v>1.1158638646085177</v>
      </c>
      <c r="Q104" s="227">
        <v>6000</v>
      </c>
      <c r="R104" s="89">
        <f>$R$1</f>
        <v>5377</v>
      </c>
      <c r="S104" s="211">
        <f t="shared" si="53"/>
        <v>1.1158638646085177</v>
      </c>
    </row>
    <row r="105" spans="1:19" ht="40.5" customHeight="1" x14ac:dyDescent="0.25">
      <c r="A105" s="820"/>
      <c r="B105" s="818"/>
      <c r="C105" s="77">
        <v>8</v>
      </c>
      <c r="D105" s="76" t="s">
        <v>49</v>
      </c>
      <c r="E105" s="76" t="s">
        <v>60</v>
      </c>
      <c r="F105" s="76" t="s">
        <v>59</v>
      </c>
      <c r="G105" s="175"/>
      <c r="H105" s="113"/>
      <c r="I105" s="141"/>
      <c r="J105" s="175"/>
      <c r="K105" s="113"/>
      <c r="L105" s="161"/>
      <c r="M105" s="162"/>
      <c r="N105" s="237"/>
      <c r="O105" s="86">
        <f t="shared" si="76"/>
        <v>5377</v>
      </c>
      <c r="P105" s="194">
        <f t="shared" si="62"/>
        <v>0</v>
      </c>
      <c r="Q105" s="227"/>
      <c r="R105" s="89">
        <f>$R$1</f>
        <v>5377</v>
      </c>
      <c r="S105" s="211">
        <f t="shared" si="53"/>
        <v>0</v>
      </c>
    </row>
    <row r="106" spans="1:19" ht="34.5" customHeight="1" x14ac:dyDescent="0.25">
      <c r="A106" s="820"/>
      <c r="B106" s="818"/>
      <c r="C106" s="796">
        <v>9</v>
      </c>
      <c r="D106" s="797" t="s">
        <v>50</v>
      </c>
      <c r="E106" s="76" t="s">
        <v>60</v>
      </c>
      <c r="F106" s="76" t="s">
        <v>59</v>
      </c>
      <c r="G106" s="175">
        <v>154428.23000000001</v>
      </c>
      <c r="H106" s="113">
        <f>$H$1</f>
        <v>5419</v>
      </c>
      <c r="I106" s="141">
        <f t="shared" si="54"/>
        <v>28.497551208710096</v>
      </c>
      <c r="J106" s="175">
        <v>151417.53</v>
      </c>
      <c r="K106" s="113">
        <f t="shared" si="79"/>
        <v>5377</v>
      </c>
      <c r="L106" s="161">
        <f t="shared" si="68"/>
        <v>28.16022503254603</v>
      </c>
      <c r="M106" s="162">
        <f t="shared" si="65"/>
        <v>-0.33732617616406557</v>
      </c>
      <c r="N106" s="237">
        <v>68658.23</v>
      </c>
      <c r="O106" s="86">
        <f t="shared" si="76"/>
        <v>5377</v>
      </c>
      <c r="P106" s="194">
        <f t="shared" si="62"/>
        <v>12.768872977496745</v>
      </c>
      <c r="Q106" s="227">
        <v>68058.23</v>
      </c>
      <c r="R106" s="89">
        <f>$R$1</f>
        <v>5377</v>
      </c>
      <c r="S106" s="211">
        <f t="shared" si="53"/>
        <v>12.657286591035893</v>
      </c>
    </row>
    <row r="107" spans="1:19" ht="45.75" thickBot="1" x14ac:dyDescent="0.3">
      <c r="A107" s="812"/>
      <c r="B107" s="814"/>
      <c r="C107" s="799"/>
      <c r="D107" s="800"/>
      <c r="E107" s="81" t="s">
        <v>102</v>
      </c>
      <c r="F107" s="81" t="s">
        <v>103</v>
      </c>
      <c r="G107" s="240">
        <v>130000</v>
      </c>
      <c r="H107" s="176">
        <v>154428.23000000001</v>
      </c>
      <c r="I107" s="241">
        <f t="shared" si="54"/>
        <v>0.84181499716729247</v>
      </c>
      <c r="J107" s="176">
        <v>76958</v>
      </c>
      <c r="K107" s="176">
        <v>151417.53</v>
      </c>
      <c r="L107" s="241">
        <f t="shared" si="68"/>
        <v>0.50825026666331174</v>
      </c>
      <c r="M107" s="242">
        <f>L107-I107</f>
        <v>-0.33356473050398072</v>
      </c>
      <c r="N107" s="243">
        <v>110000</v>
      </c>
      <c r="O107" s="195">
        <v>63728.23</v>
      </c>
      <c r="P107" s="244">
        <f t="shared" si="62"/>
        <v>1.7260796353515544</v>
      </c>
      <c r="Q107" s="234">
        <v>115000</v>
      </c>
      <c r="R107" s="90">
        <v>61858.23</v>
      </c>
      <c r="S107" s="212">
        <f t="shared" si="53"/>
        <v>1.8590897282382635</v>
      </c>
    </row>
    <row r="108" spans="1:19" ht="15.75" thickBot="1" x14ac:dyDescent="0.3">
      <c r="E108" s="131"/>
      <c r="F108" s="1"/>
      <c r="G108" s="101"/>
      <c r="H108"/>
      <c r="I108" s="102"/>
      <c r="J108" s="102"/>
      <c r="K108" s="102"/>
      <c r="M108" s="102"/>
      <c r="N108" s="101"/>
      <c r="P108" s="102"/>
      <c r="Q108" s="180"/>
      <c r="S108" s="102"/>
    </row>
    <row r="109" spans="1:19" ht="39" customHeight="1" thickBot="1" x14ac:dyDescent="0.3">
      <c r="A109" s="82">
        <v>13</v>
      </c>
      <c r="B109" s="126" t="s">
        <v>341</v>
      </c>
      <c r="C109" s="83">
        <v>7</v>
      </c>
      <c r="D109" s="84" t="s">
        <v>342</v>
      </c>
      <c r="E109" s="84" t="s">
        <v>60</v>
      </c>
      <c r="F109" s="84" t="s">
        <v>59</v>
      </c>
      <c r="G109" s="235">
        <v>72000</v>
      </c>
      <c r="H109" s="118">
        <f>$H$1</f>
        <v>5419</v>
      </c>
      <c r="I109" s="173">
        <f>G109/H109</f>
        <v>13.286584240634804</v>
      </c>
      <c r="J109" s="173">
        <v>73991.570000000007</v>
      </c>
      <c r="K109" s="118">
        <f t="shared" ref="K109" si="80">$K$1</f>
        <v>5377</v>
      </c>
      <c r="L109" s="173">
        <f>J109/K109</f>
        <v>13.760753208108612</v>
      </c>
      <c r="M109" s="220">
        <f>L109-I109</f>
        <v>0.47416896747380832</v>
      </c>
      <c r="N109" s="225">
        <v>72000</v>
      </c>
      <c r="O109" s="91">
        <f t="shared" ref="O109" si="81">$O$1</f>
        <v>5377</v>
      </c>
      <c r="P109" s="196">
        <f>N109/O109</f>
        <v>13.390366375302213</v>
      </c>
      <c r="Q109" s="236">
        <v>72000</v>
      </c>
      <c r="R109" s="92">
        <f>$R$1</f>
        <v>5377</v>
      </c>
      <c r="S109" s="209">
        <f>Q109/R109</f>
        <v>13.390366375302213</v>
      </c>
    </row>
    <row r="110" spans="1:19" ht="15.75" thickBot="1" x14ac:dyDescent="0.3">
      <c r="E110" s="131"/>
      <c r="F110" s="1"/>
      <c r="G110" s="101"/>
      <c r="H110"/>
      <c r="I110" s="102"/>
      <c r="J110" s="102"/>
      <c r="K110" s="102"/>
      <c r="M110" s="102"/>
      <c r="N110" s="101"/>
      <c r="P110" s="102"/>
      <c r="Q110" s="180"/>
      <c r="S110" s="102"/>
    </row>
    <row r="111" spans="1:19" ht="32.25" customHeight="1" x14ac:dyDescent="0.25">
      <c r="A111" s="811">
        <v>14</v>
      </c>
      <c r="B111" s="813" t="s">
        <v>10</v>
      </c>
      <c r="C111" s="79">
        <v>2</v>
      </c>
      <c r="D111" s="78" t="s">
        <v>51</v>
      </c>
      <c r="E111" s="105" t="s">
        <v>60</v>
      </c>
      <c r="F111" s="105" t="s">
        <v>59</v>
      </c>
      <c r="G111" s="177">
        <v>3100</v>
      </c>
      <c r="H111" s="111">
        <f>$H$1</f>
        <v>5419</v>
      </c>
      <c r="I111" s="140">
        <f t="shared" si="54"/>
        <v>0.57206126591622075</v>
      </c>
      <c r="J111" s="177">
        <v>6367.47</v>
      </c>
      <c r="K111" s="111">
        <f t="shared" ref="K111:K112" si="82">$K$1</f>
        <v>5377</v>
      </c>
      <c r="L111" s="140">
        <f t="shared" ref="L111:L112" si="83">J111/K111</f>
        <v>1.1842049469964664</v>
      </c>
      <c r="M111" s="167">
        <f t="shared" ref="M111:M125" si="84">L111-I111</f>
        <v>0.61214368108024564</v>
      </c>
      <c r="N111" s="228">
        <v>3100</v>
      </c>
      <c r="O111" s="85">
        <f t="shared" ref="O111:O112" si="85">$O$1</f>
        <v>5377</v>
      </c>
      <c r="P111" s="198">
        <f t="shared" ref="P111:P112" si="86">N111/O111</f>
        <v>0.57652966338106748</v>
      </c>
      <c r="Q111" s="229">
        <v>3100</v>
      </c>
      <c r="R111" s="88">
        <f>$R$1</f>
        <v>5377</v>
      </c>
      <c r="S111" s="210">
        <f t="shared" si="53"/>
        <v>0.57652966338106748</v>
      </c>
    </row>
    <row r="112" spans="1:19" ht="30" x14ac:dyDescent="0.25">
      <c r="A112" s="820"/>
      <c r="B112" s="818"/>
      <c r="C112" s="796">
        <v>1</v>
      </c>
      <c r="D112" s="794" t="s">
        <v>530</v>
      </c>
      <c r="E112" s="76" t="s">
        <v>60</v>
      </c>
      <c r="F112" s="76" t="s">
        <v>59</v>
      </c>
      <c r="G112" s="175">
        <v>1603.29</v>
      </c>
      <c r="H112" s="113">
        <f>$H$1</f>
        <v>5419</v>
      </c>
      <c r="I112" s="141">
        <f t="shared" si="54"/>
        <v>0.29586455065510242</v>
      </c>
      <c r="J112" s="175">
        <v>1713.9</v>
      </c>
      <c r="K112" s="113">
        <f t="shared" si="82"/>
        <v>5377</v>
      </c>
      <c r="L112" s="141">
        <f t="shared" si="83"/>
        <v>0.31874651292542311</v>
      </c>
      <c r="M112" s="162">
        <f t="shared" si="84"/>
        <v>2.2881962270320688E-2</v>
      </c>
      <c r="N112" s="197">
        <v>1603.29</v>
      </c>
      <c r="O112" s="86">
        <f t="shared" si="85"/>
        <v>5377</v>
      </c>
      <c r="P112" s="194">
        <f t="shared" si="86"/>
        <v>0.29817556258136507</v>
      </c>
      <c r="Q112" s="232">
        <v>1603.29</v>
      </c>
      <c r="R112" s="89">
        <f>$R$1</f>
        <v>5377</v>
      </c>
      <c r="S112" s="211">
        <f t="shared" si="53"/>
        <v>0.29817556258136507</v>
      </c>
    </row>
    <row r="113" spans="1:19" ht="15.75" thickBot="1" x14ac:dyDescent="0.3">
      <c r="A113" s="812"/>
      <c r="B113" s="814"/>
      <c r="C113" s="799"/>
      <c r="D113" s="795"/>
      <c r="E113" s="81"/>
      <c r="F113" s="81"/>
      <c r="G113" s="230"/>
      <c r="H113" s="176"/>
      <c r="I113" s="176"/>
      <c r="J113" s="230"/>
      <c r="K113" s="176"/>
      <c r="L113" s="176"/>
      <c r="M113" s="231"/>
      <c r="N113" s="233"/>
      <c r="O113" s="87"/>
      <c r="P113" s="195"/>
      <c r="Q113" s="234"/>
      <c r="R113" s="90"/>
      <c r="S113" s="212"/>
    </row>
    <row r="114" spans="1:19" ht="15.75" thickBot="1" x14ac:dyDescent="0.3">
      <c r="E114" s="131"/>
      <c r="F114" s="1"/>
      <c r="G114" s="101"/>
      <c r="H114"/>
      <c r="I114" s="102"/>
      <c r="J114" s="102"/>
      <c r="K114" s="102"/>
      <c r="M114" s="102"/>
      <c r="N114" s="101"/>
      <c r="P114" s="102"/>
      <c r="Q114" s="180"/>
      <c r="S114" s="102"/>
    </row>
    <row r="115" spans="1:19" ht="33.75" customHeight="1" x14ac:dyDescent="0.25">
      <c r="A115" s="811">
        <v>15</v>
      </c>
      <c r="B115" s="813" t="s">
        <v>11</v>
      </c>
      <c r="C115" s="79">
        <v>1</v>
      </c>
      <c r="D115" s="105" t="s">
        <v>53</v>
      </c>
      <c r="E115" s="105" t="s">
        <v>60</v>
      </c>
      <c r="F115" s="105" t="s">
        <v>59</v>
      </c>
      <c r="G115" s="177"/>
      <c r="H115" s="111">
        <f>$H$1</f>
        <v>5419</v>
      </c>
      <c r="I115" s="140">
        <f t="shared" si="54"/>
        <v>0</v>
      </c>
      <c r="J115" s="177"/>
      <c r="K115" s="111">
        <f t="shared" ref="K115:K116" si="87">$K$1</f>
        <v>5377</v>
      </c>
      <c r="L115" s="140">
        <f t="shared" ref="L115" si="88">J115/K115</f>
        <v>0</v>
      </c>
      <c r="M115" s="167">
        <f t="shared" si="84"/>
        <v>0</v>
      </c>
      <c r="N115" s="228"/>
      <c r="O115" s="85">
        <f t="shared" ref="O115:O125" si="89">$O$1</f>
        <v>5377</v>
      </c>
      <c r="P115" s="198">
        <f t="shared" ref="P115" si="90">N115/O115</f>
        <v>0</v>
      </c>
      <c r="Q115" s="229"/>
      <c r="R115" s="88">
        <f>$R$1</f>
        <v>5377</v>
      </c>
      <c r="S115" s="210">
        <f t="shared" si="53"/>
        <v>0</v>
      </c>
    </row>
    <row r="116" spans="1:19" ht="37.5" customHeight="1" thickBot="1" x14ac:dyDescent="0.3">
      <c r="A116" s="812"/>
      <c r="B116" s="814"/>
      <c r="C116" s="80">
        <v>3</v>
      </c>
      <c r="D116" s="81" t="s">
        <v>343</v>
      </c>
      <c r="E116" s="81" t="s">
        <v>60</v>
      </c>
      <c r="F116" s="81" t="s">
        <v>59</v>
      </c>
      <c r="G116" s="230"/>
      <c r="H116" s="115">
        <f>$H$1</f>
        <v>5419</v>
      </c>
      <c r="I116" s="152">
        <f>G116/H116</f>
        <v>0</v>
      </c>
      <c r="J116" s="230"/>
      <c r="K116" s="115">
        <f t="shared" si="87"/>
        <v>5377</v>
      </c>
      <c r="L116" s="152">
        <f>J116/K116</f>
        <v>0</v>
      </c>
      <c r="M116" s="231">
        <f t="shared" si="84"/>
        <v>0</v>
      </c>
      <c r="N116" s="153"/>
      <c r="O116" s="87">
        <f t="shared" si="89"/>
        <v>5377</v>
      </c>
      <c r="P116" s="195">
        <f>N116/O116</f>
        <v>0</v>
      </c>
      <c r="Q116" s="214"/>
      <c r="R116" s="90">
        <f>$R$1</f>
        <v>5377</v>
      </c>
      <c r="S116" s="212">
        <f>Q116/R116</f>
        <v>0</v>
      </c>
    </row>
    <row r="117" spans="1:19" ht="15.75" thickBot="1" x14ac:dyDescent="0.3">
      <c r="D117" s="133"/>
      <c r="E117" s="1"/>
      <c r="F117" s="1"/>
      <c r="G117" s="101"/>
      <c r="H117"/>
      <c r="I117" s="102"/>
      <c r="J117" s="101"/>
      <c r="L117" s="102"/>
      <c r="M117" s="102"/>
      <c r="N117" s="101"/>
      <c r="P117" s="102"/>
      <c r="Q117" s="180"/>
      <c r="S117" s="102"/>
    </row>
    <row r="118" spans="1:19" ht="63.75" customHeight="1" thickBot="1" x14ac:dyDescent="0.3">
      <c r="A118" s="127">
        <v>16</v>
      </c>
      <c r="B118" s="128" t="s">
        <v>12</v>
      </c>
      <c r="C118" s="83">
        <v>1</v>
      </c>
      <c r="D118" s="84" t="s">
        <v>54</v>
      </c>
      <c r="E118" s="84" t="s">
        <v>60</v>
      </c>
      <c r="F118" s="84" t="s">
        <v>59</v>
      </c>
      <c r="G118" s="179"/>
      <c r="H118" s="118">
        <f>$H$1</f>
        <v>5419</v>
      </c>
      <c r="I118" s="119">
        <f t="shared" si="54"/>
        <v>0</v>
      </c>
      <c r="J118" s="185"/>
      <c r="K118" s="118">
        <f t="shared" ref="K118" si="91">$K$1</f>
        <v>5377</v>
      </c>
      <c r="L118" s="173">
        <f t="shared" ref="L118" si="92">J118/K118</f>
        <v>0</v>
      </c>
      <c r="M118" s="220">
        <f t="shared" si="84"/>
        <v>0</v>
      </c>
      <c r="N118" s="225"/>
      <c r="O118" s="91">
        <f t="shared" si="89"/>
        <v>5377</v>
      </c>
      <c r="P118" s="196">
        <f t="shared" ref="P118" si="93">N118/O118</f>
        <v>0</v>
      </c>
      <c r="Q118" s="226"/>
      <c r="R118" s="92">
        <f>$R$1</f>
        <v>5377</v>
      </c>
      <c r="S118" s="209">
        <f t="shared" si="53"/>
        <v>0</v>
      </c>
    </row>
    <row r="119" spans="1:19" ht="15.75" thickBot="1" x14ac:dyDescent="0.3">
      <c r="E119" s="1"/>
      <c r="F119" s="1"/>
      <c r="G119" s="180"/>
      <c r="H119"/>
      <c r="I119" s="102"/>
      <c r="J119" s="181"/>
      <c r="K119" s="102"/>
      <c r="L119" s="181"/>
      <c r="M119" s="102"/>
      <c r="N119" s="180"/>
      <c r="P119" s="102"/>
      <c r="Q119" s="180"/>
      <c r="S119" s="200"/>
    </row>
    <row r="120" spans="1:19" ht="30.75" thickBot="1" x14ac:dyDescent="0.3">
      <c r="A120" s="129">
        <v>19</v>
      </c>
      <c r="B120" s="126" t="s">
        <v>13</v>
      </c>
      <c r="C120" s="83">
        <v>1</v>
      </c>
      <c r="D120" s="84" t="s">
        <v>55</v>
      </c>
      <c r="E120" s="84" t="s">
        <v>60</v>
      </c>
      <c r="F120" s="84" t="s">
        <v>59</v>
      </c>
      <c r="G120" s="179"/>
      <c r="H120" s="118">
        <f>$H$1</f>
        <v>5419</v>
      </c>
      <c r="I120" s="119">
        <f>G120/H120</f>
        <v>0</v>
      </c>
      <c r="J120" s="185"/>
      <c r="K120" s="118">
        <f t="shared" ref="K120" si="94">$K$1</f>
        <v>5377</v>
      </c>
      <c r="L120" s="173">
        <f>J120/K120</f>
        <v>0</v>
      </c>
      <c r="M120" s="220">
        <f t="shared" si="84"/>
        <v>0</v>
      </c>
      <c r="N120" s="225"/>
      <c r="O120" s="91">
        <f t="shared" si="89"/>
        <v>5377</v>
      </c>
      <c r="P120" s="196">
        <f>N120/O120</f>
        <v>0</v>
      </c>
      <c r="Q120" s="226"/>
      <c r="R120" s="92">
        <f>$R$1</f>
        <v>5377</v>
      </c>
      <c r="S120" s="209">
        <f t="shared" si="53"/>
        <v>0</v>
      </c>
    </row>
    <row r="121" spans="1:19" ht="15.75" thickBot="1" x14ac:dyDescent="0.3">
      <c r="E121" s="1"/>
      <c r="F121" s="1"/>
      <c r="G121" s="181"/>
      <c r="H121"/>
      <c r="I121" s="102"/>
      <c r="J121" s="181"/>
      <c r="K121" s="102"/>
      <c r="L121" s="181"/>
      <c r="N121" s="181"/>
      <c r="Q121" s="181"/>
    </row>
    <row r="122" spans="1:19" ht="41.25" customHeight="1" thickBot="1" x14ac:dyDescent="0.3">
      <c r="A122" s="127">
        <v>20</v>
      </c>
      <c r="B122" s="128" t="s">
        <v>344</v>
      </c>
      <c r="C122" s="83" t="s">
        <v>351</v>
      </c>
      <c r="D122" s="84" t="s">
        <v>352</v>
      </c>
      <c r="E122" s="84" t="s">
        <v>60</v>
      </c>
      <c r="F122" s="84" t="s">
        <v>59</v>
      </c>
      <c r="G122" s="182">
        <v>80000</v>
      </c>
      <c r="H122" s="118">
        <f>$H$1</f>
        <v>5419</v>
      </c>
      <c r="I122" s="191">
        <f>G122/H122</f>
        <v>14.762871378483116</v>
      </c>
      <c r="J122" s="186">
        <v>100856.09</v>
      </c>
      <c r="K122" s="118">
        <f t="shared" ref="K122" si="95">$K$1</f>
        <v>5377</v>
      </c>
      <c r="L122" s="189">
        <f>J122/K122</f>
        <v>18.756944392784078</v>
      </c>
      <c r="M122" s="220">
        <f t="shared" si="84"/>
        <v>3.9940730143009624</v>
      </c>
      <c r="N122" s="221">
        <v>85157.82</v>
      </c>
      <c r="O122" s="91">
        <f t="shared" si="89"/>
        <v>5377</v>
      </c>
      <c r="P122" s="196">
        <f>N122/O122</f>
        <v>15.837422354472755</v>
      </c>
      <c r="Q122" s="222">
        <v>85157.82</v>
      </c>
      <c r="R122" s="92">
        <f>$R$1</f>
        <v>5377</v>
      </c>
      <c r="S122" s="209">
        <f>Q122/R122</f>
        <v>15.837422354472755</v>
      </c>
    </row>
    <row r="123" spans="1:19" ht="15.75" thickBot="1" x14ac:dyDescent="0.3">
      <c r="E123" s="1"/>
      <c r="F123" s="1"/>
      <c r="G123" s="181"/>
      <c r="H123"/>
      <c r="I123" s="102"/>
      <c r="J123" s="181"/>
      <c r="K123" s="102"/>
      <c r="L123" s="181"/>
      <c r="N123" s="181"/>
      <c r="Q123" s="181"/>
    </row>
    <row r="124" spans="1:19" ht="45" x14ac:dyDescent="0.25">
      <c r="A124" s="807">
        <v>50</v>
      </c>
      <c r="B124" s="809" t="s">
        <v>345</v>
      </c>
      <c r="C124" s="79">
        <v>1</v>
      </c>
      <c r="D124" s="105" t="s">
        <v>346</v>
      </c>
      <c r="E124" s="105" t="s">
        <v>60</v>
      </c>
      <c r="F124" s="105" t="s">
        <v>59</v>
      </c>
      <c r="G124" s="183">
        <v>85380</v>
      </c>
      <c r="H124" s="111">
        <f>$H$1</f>
        <v>5419</v>
      </c>
      <c r="I124" s="112">
        <f>G124/H124</f>
        <v>15.755674478686105</v>
      </c>
      <c r="J124" s="187">
        <v>80268.7</v>
      </c>
      <c r="K124" s="111">
        <f t="shared" ref="K124:K125" si="96">$K$1</f>
        <v>5377</v>
      </c>
      <c r="L124" s="160">
        <f>J124/K124</f>
        <v>14.928156964850288</v>
      </c>
      <c r="M124" s="167">
        <f t="shared" si="84"/>
        <v>-0.82751751383581684</v>
      </c>
      <c r="N124" s="204">
        <v>85600</v>
      </c>
      <c r="O124" s="85">
        <f t="shared" si="89"/>
        <v>5377</v>
      </c>
      <c r="P124" s="198">
        <f>N124/O124</f>
        <v>15.919657801748187</v>
      </c>
      <c r="Q124" s="207">
        <v>82830</v>
      </c>
      <c r="R124" s="88">
        <f>$R$1</f>
        <v>5377</v>
      </c>
      <c r="S124" s="210">
        <f>Q124/R124</f>
        <v>15.404500650920587</v>
      </c>
    </row>
    <row r="125" spans="1:19" ht="45.75" thickBot="1" x14ac:dyDescent="0.3">
      <c r="A125" s="808"/>
      <c r="B125" s="810"/>
      <c r="C125" s="157">
        <v>2</v>
      </c>
      <c r="D125" s="104" t="s">
        <v>347</v>
      </c>
      <c r="E125" s="104" t="s">
        <v>60</v>
      </c>
      <c r="F125" s="104" t="s">
        <v>59</v>
      </c>
      <c r="G125" s="184">
        <v>133400</v>
      </c>
      <c r="H125" s="120">
        <f>$H$1</f>
        <v>5419</v>
      </c>
      <c r="I125" s="192">
        <f>G125/H125</f>
        <v>24.617088023620592</v>
      </c>
      <c r="J125" s="188">
        <v>117849.94</v>
      </c>
      <c r="K125" s="115">
        <f t="shared" si="96"/>
        <v>5377</v>
      </c>
      <c r="L125" s="190">
        <f>J125/K125</f>
        <v>21.917414915380323</v>
      </c>
      <c r="M125" s="217">
        <f t="shared" si="84"/>
        <v>-2.699673108240269</v>
      </c>
      <c r="N125" s="203">
        <v>143150</v>
      </c>
      <c r="O125" s="87">
        <f t="shared" si="89"/>
        <v>5377</v>
      </c>
      <c r="P125" s="199">
        <f>N125/O125</f>
        <v>26.622652036451552</v>
      </c>
      <c r="Q125" s="208">
        <v>139650</v>
      </c>
      <c r="R125" s="107">
        <f>$R$1</f>
        <v>5377</v>
      </c>
      <c r="S125" s="216">
        <f>Q125/R125</f>
        <v>25.971731448763251</v>
      </c>
    </row>
    <row r="126" spans="1:19" x14ac:dyDescent="0.25">
      <c r="G126"/>
      <c r="H126"/>
    </row>
    <row r="127" spans="1:19" x14ac:dyDescent="0.25">
      <c r="G127" s="101"/>
      <c r="H127"/>
      <c r="N127" s="101"/>
      <c r="Q127" s="101"/>
    </row>
    <row r="128" spans="1:19" x14ac:dyDescent="0.25">
      <c r="G128" s="101"/>
      <c r="H128" s="101"/>
      <c r="I128" s="101"/>
      <c r="J128" s="101"/>
      <c r="K128" s="101"/>
      <c r="L128" s="101"/>
      <c r="M128" s="101"/>
      <c r="N128" s="101"/>
      <c r="O128" s="108"/>
      <c r="P128" s="108"/>
      <c r="Q128" s="101"/>
      <c r="R128" s="108"/>
      <c r="S128" s="108"/>
    </row>
    <row r="129" spans="7:17" x14ac:dyDescent="0.25">
      <c r="N129" s="110"/>
      <c r="O129" s="110"/>
      <c r="P129" s="110"/>
      <c r="Q129" s="110"/>
    </row>
    <row r="130" spans="7:17" x14ac:dyDescent="0.25">
      <c r="G130" s="109"/>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79">
    <mergeCell ref="D9:D14"/>
    <mergeCell ref="C9:C14"/>
    <mergeCell ref="D6:D8"/>
    <mergeCell ref="C6:C8"/>
    <mergeCell ref="C3:C5"/>
    <mergeCell ref="D3:D5"/>
    <mergeCell ref="A2:B2"/>
    <mergeCell ref="B3:B46"/>
    <mergeCell ref="A3:A46"/>
    <mergeCell ref="A48:A52"/>
    <mergeCell ref="B48:B52"/>
    <mergeCell ref="A78:A85"/>
    <mergeCell ref="B78:B85"/>
    <mergeCell ref="A87:A90"/>
    <mergeCell ref="B87:B90"/>
    <mergeCell ref="A54:A64"/>
    <mergeCell ref="B54:B64"/>
    <mergeCell ref="A66:A67"/>
    <mergeCell ref="B66:B67"/>
    <mergeCell ref="D20:D21"/>
    <mergeCell ref="D22:D35"/>
    <mergeCell ref="D54:D55"/>
    <mergeCell ref="D56:D57"/>
    <mergeCell ref="D45:D46"/>
    <mergeCell ref="D48:D50"/>
    <mergeCell ref="D36:D44"/>
    <mergeCell ref="C20:C21"/>
    <mergeCell ref="C22:C35"/>
    <mergeCell ref="C54:C55"/>
    <mergeCell ref="C56:C57"/>
    <mergeCell ref="C45:C46"/>
    <mergeCell ref="C48:C50"/>
    <mergeCell ref="C51:C52"/>
    <mergeCell ref="C36:C44"/>
    <mergeCell ref="C15:C16"/>
    <mergeCell ref="D15:D16"/>
    <mergeCell ref="C17:C18"/>
    <mergeCell ref="D17:D18"/>
    <mergeCell ref="A124:A125"/>
    <mergeCell ref="B124:B125"/>
    <mergeCell ref="A69:A70"/>
    <mergeCell ref="B69:B70"/>
    <mergeCell ref="A72:A76"/>
    <mergeCell ref="B72:B76"/>
    <mergeCell ref="A92:A107"/>
    <mergeCell ref="B92:B107"/>
    <mergeCell ref="A111:A113"/>
    <mergeCell ref="B111:B113"/>
    <mergeCell ref="B115:B116"/>
    <mergeCell ref="A115:A116"/>
    <mergeCell ref="C72:C74"/>
    <mergeCell ref="D72:D74"/>
    <mergeCell ref="C75:C76"/>
    <mergeCell ref="D75:D76"/>
    <mergeCell ref="D51:D52"/>
    <mergeCell ref="C62:C64"/>
    <mergeCell ref="D62:D64"/>
    <mergeCell ref="C59:C61"/>
    <mergeCell ref="D59:D61"/>
    <mergeCell ref="D95:D96"/>
    <mergeCell ref="C97:C98"/>
    <mergeCell ref="D97:D98"/>
    <mergeCell ref="C79:C80"/>
    <mergeCell ref="D79:D80"/>
    <mergeCell ref="C92:C94"/>
    <mergeCell ref="D92:D94"/>
    <mergeCell ref="C81:C82"/>
    <mergeCell ref="D81:D82"/>
    <mergeCell ref="D88:D90"/>
    <mergeCell ref="C88:C90"/>
    <mergeCell ref="C95:C96"/>
    <mergeCell ref="D112:D113"/>
    <mergeCell ref="C99:C100"/>
    <mergeCell ref="D99:D100"/>
    <mergeCell ref="C101:C102"/>
    <mergeCell ref="D101:D102"/>
    <mergeCell ref="C106:C107"/>
    <mergeCell ref="D106:D107"/>
    <mergeCell ref="C112:C113"/>
  </mergeCells>
  <phoneticPr fontId="27" type="noConversion"/>
  <printOptions horizontalCentered="1"/>
  <pageMargins left="0.70866141732283472" right="0.70866141732283472" top="0.74803149606299213" bottom="0.31496062992125984" header="0.31496062992125984" footer="0.31496062992125984"/>
  <pageSetup paperSize="8" scale="42" fitToHeight="0" orientation="landscape" r:id="rId4"/>
  <rowBreaks count="1" manualBreakCount="1">
    <brk id="10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U65401"/>
  <sheetViews>
    <sheetView topLeftCell="A32" zoomScaleNormal="100" workbookViewId="0">
      <selection activeCell="K37" sqref="K37:L40"/>
    </sheetView>
  </sheetViews>
  <sheetFormatPr defaultRowHeight="12.75" x14ac:dyDescent="0.25"/>
  <cols>
    <col min="1" max="1" width="8.5703125" style="55" customWidth="1"/>
    <col min="2" max="3" width="12.28515625" style="55" customWidth="1"/>
    <col min="4" max="4" width="6.42578125" style="55" customWidth="1"/>
    <col min="5" max="5" width="10.42578125" style="55" bestFit="1" customWidth="1"/>
    <col min="6" max="6" width="4.85546875" style="55" customWidth="1"/>
    <col min="7" max="7" width="6.5703125" style="55" customWidth="1"/>
    <col min="8" max="8" width="4.42578125" style="55" customWidth="1"/>
    <col min="9" max="9" width="6.5703125" style="55" customWidth="1"/>
    <col min="10" max="10" width="7.140625" style="55" customWidth="1"/>
    <col min="11" max="11" width="6.5703125" style="55" customWidth="1"/>
    <col min="12" max="12" width="6.85546875" style="55" customWidth="1"/>
    <col min="13" max="14" width="6.5703125" style="55" customWidth="1"/>
    <col min="15" max="15" width="9.140625" style="55"/>
    <col min="16" max="16" width="2.85546875" style="55" customWidth="1"/>
    <col min="17" max="17" width="7.140625" style="55" customWidth="1"/>
    <col min="18" max="18" width="4.5703125" style="55" customWidth="1"/>
    <col min="19" max="244" width="9.140625" style="55"/>
    <col min="245" max="245" width="14.140625" style="55" bestFit="1" customWidth="1"/>
    <col min="246" max="16384" width="9.140625" style="55"/>
  </cols>
  <sheetData>
    <row r="1" spans="1:23" ht="18" customHeight="1" thickBot="1" x14ac:dyDescent="0.3">
      <c r="A1" s="912" t="s">
        <v>390</v>
      </c>
      <c r="B1" s="912"/>
      <c r="C1" s="912"/>
      <c r="D1" s="912"/>
      <c r="E1" s="912"/>
      <c r="F1" s="912"/>
      <c r="G1" s="912"/>
      <c r="H1" s="912"/>
      <c r="I1" s="912"/>
      <c r="J1" s="912"/>
      <c r="K1" s="912"/>
      <c r="L1" s="912"/>
      <c r="M1" s="912"/>
      <c r="N1" s="912"/>
    </row>
    <row r="2" spans="1:23" ht="26.25" customHeight="1" x14ac:dyDescent="0.25">
      <c r="A2" s="56"/>
      <c r="B2" s="56"/>
      <c r="C2" s="56"/>
      <c r="D2" s="56"/>
      <c r="E2" s="56"/>
      <c r="F2" s="56"/>
      <c r="G2" s="56"/>
      <c r="H2" s="56"/>
      <c r="I2" s="56"/>
      <c r="J2" s="56"/>
      <c r="K2" s="56"/>
      <c r="L2" s="56"/>
      <c r="M2" s="56"/>
      <c r="N2" s="56"/>
      <c r="O2" s="57"/>
      <c r="P2" s="57"/>
      <c r="Q2" s="57"/>
      <c r="R2" s="57"/>
      <c r="S2" s="57"/>
      <c r="T2" s="57"/>
      <c r="U2" s="57"/>
      <c r="V2" s="57"/>
      <c r="W2" s="57"/>
    </row>
    <row r="3" spans="1:23" s="57" customFormat="1" ht="31.5" customHeight="1" x14ac:dyDescent="0.25">
      <c r="A3" s="913" t="s">
        <v>388</v>
      </c>
      <c r="B3" s="914"/>
      <c r="C3" s="914"/>
      <c r="D3" s="915"/>
      <c r="E3" s="916" t="s">
        <v>532</v>
      </c>
      <c r="F3" s="917"/>
      <c r="G3" s="917"/>
      <c r="H3" s="918"/>
      <c r="I3" s="919" t="s">
        <v>358</v>
      </c>
      <c r="J3" s="919"/>
      <c r="K3" s="919"/>
      <c r="L3" s="919"/>
      <c r="M3" s="919"/>
      <c r="N3" s="919"/>
    </row>
    <row r="4" spans="1:23" s="57" customFormat="1" ht="12.75" customHeight="1" x14ac:dyDescent="0.25">
      <c r="A4" s="928" t="s">
        <v>389</v>
      </c>
      <c r="B4" s="929"/>
      <c r="C4" s="929"/>
      <c r="D4" s="930"/>
      <c r="E4" s="934" t="s">
        <v>533</v>
      </c>
      <c r="F4" s="935"/>
      <c r="G4" s="935"/>
      <c r="H4" s="935"/>
      <c r="I4" s="936" t="s">
        <v>359</v>
      </c>
      <c r="J4" s="937"/>
      <c r="K4" s="937"/>
      <c r="L4" s="938"/>
      <c r="M4" s="938"/>
      <c r="N4" s="939"/>
    </row>
    <row r="5" spans="1:23" s="57" customFormat="1" ht="13.5" customHeight="1" x14ac:dyDescent="0.25">
      <c r="A5" s="931"/>
      <c r="B5" s="932"/>
      <c r="C5" s="932"/>
      <c r="D5" s="933"/>
      <c r="E5" s="935"/>
      <c r="F5" s="935"/>
      <c r="G5" s="935"/>
      <c r="H5" s="935"/>
      <c r="I5" s="940"/>
      <c r="J5" s="941"/>
      <c r="K5" s="941"/>
      <c r="L5" s="941"/>
      <c r="M5" s="941"/>
      <c r="N5" s="942"/>
    </row>
    <row r="6" spans="1:23" s="57" customFormat="1" ht="21.75" customHeight="1" x14ac:dyDescent="0.25">
      <c r="A6" s="943" t="s">
        <v>279</v>
      </c>
      <c r="B6" s="944"/>
      <c r="C6" s="944"/>
      <c r="D6" s="945"/>
      <c r="E6" s="949" t="s">
        <v>370</v>
      </c>
      <c r="F6" s="949"/>
      <c r="G6" s="949"/>
      <c r="H6" s="950"/>
      <c r="I6" s="953" t="s">
        <v>280</v>
      </c>
      <c r="J6" s="953"/>
      <c r="K6" s="953"/>
      <c r="L6" s="953"/>
      <c r="M6" s="953"/>
      <c r="N6" s="953"/>
    </row>
    <row r="7" spans="1:23" s="57" customFormat="1" ht="15.75" customHeight="1" x14ac:dyDescent="0.25">
      <c r="A7" s="946"/>
      <c r="B7" s="947"/>
      <c r="C7" s="947"/>
      <c r="D7" s="948"/>
      <c r="E7" s="951"/>
      <c r="F7" s="951"/>
      <c r="G7" s="951"/>
      <c r="H7" s="952"/>
      <c r="I7" s="954">
        <v>2021</v>
      </c>
      <c r="J7" s="955"/>
      <c r="K7" s="871">
        <v>2022</v>
      </c>
      <c r="L7" s="871"/>
      <c r="M7" s="871">
        <v>2023</v>
      </c>
      <c r="N7" s="871"/>
    </row>
    <row r="8" spans="1:23" s="57" customFormat="1" ht="19.5" customHeight="1" x14ac:dyDescent="0.25">
      <c r="A8" s="920" t="s">
        <v>281</v>
      </c>
      <c r="B8" s="921"/>
      <c r="C8" s="921"/>
      <c r="D8" s="922"/>
      <c r="E8" s="923" t="s">
        <v>371</v>
      </c>
      <c r="F8" s="923"/>
      <c r="G8" s="923"/>
      <c r="H8" s="924"/>
      <c r="I8" s="925" t="s">
        <v>282</v>
      </c>
      <c r="J8" s="926"/>
      <c r="K8" s="927" t="s">
        <v>282</v>
      </c>
      <c r="L8" s="927"/>
      <c r="M8" s="927" t="s">
        <v>282</v>
      </c>
      <c r="N8" s="927"/>
    </row>
    <row r="9" spans="1:23" ht="38.25" customHeight="1" x14ac:dyDescent="0.25">
      <c r="A9" s="972" t="s">
        <v>283</v>
      </c>
      <c r="B9" s="973"/>
      <c r="C9" s="974" t="s">
        <v>323</v>
      </c>
      <c r="D9" s="975"/>
      <c r="E9" s="975"/>
      <c r="F9" s="975"/>
      <c r="G9" s="975"/>
      <c r="H9" s="975"/>
      <c r="I9" s="975"/>
      <c r="J9" s="975"/>
      <c r="K9" s="975"/>
      <c r="L9" s="975"/>
      <c r="M9" s="975"/>
      <c r="N9" s="976"/>
    </row>
    <row r="10" spans="1:23" ht="19.5" customHeight="1" x14ac:dyDescent="0.25">
      <c r="A10" s="956" t="s">
        <v>284</v>
      </c>
      <c r="B10" s="957"/>
      <c r="C10" s="962" t="s">
        <v>360</v>
      </c>
      <c r="D10" s="963"/>
      <c r="E10" s="963"/>
      <c r="F10" s="963"/>
      <c r="G10" s="963"/>
      <c r="H10" s="963"/>
      <c r="I10" s="963"/>
      <c r="J10" s="963"/>
      <c r="K10" s="963"/>
      <c r="L10" s="963"/>
      <c r="M10" s="963"/>
      <c r="N10" s="964"/>
    </row>
    <row r="11" spans="1:23" ht="19.5" customHeight="1" x14ac:dyDescent="0.25">
      <c r="A11" s="958"/>
      <c r="B11" s="959"/>
      <c r="C11" s="965"/>
      <c r="D11" s="966"/>
      <c r="E11" s="966"/>
      <c r="F11" s="966"/>
      <c r="G11" s="966"/>
      <c r="H11" s="966"/>
      <c r="I11" s="966"/>
      <c r="J11" s="966"/>
      <c r="K11" s="966"/>
      <c r="L11" s="966"/>
      <c r="M11" s="966"/>
      <c r="N11" s="967"/>
    </row>
    <row r="12" spans="1:23" ht="22.5" customHeight="1" x14ac:dyDescent="0.25">
      <c r="A12" s="958"/>
      <c r="B12" s="959"/>
      <c r="C12" s="965"/>
      <c r="D12" s="966"/>
      <c r="E12" s="966"/>
      <c r="F12" s="966"/>
      <c r="G12" s="966"/>
      <c r="H12" s="966"/>
      <c r="I12" s="966"/>
      <c r="J12" s="966"/>
      <c r="K12" s="966"/>
      <c r="L12" s="966"/>
      <c r="M12" s="966"/>
      <c r="N12" s="967"/>
    </row>
    <row r="13" spans="1:23" ht="31.5" customHeight="1" x14ac:dyDescent="0.25">
      <c r="A13" s="958"/>
      <c r="B13" s="959"/>
      <c r="C13" s="965"/>
      <c r="D13" s="966"/>
      <c r="E13" s="966"/>
      <c r="F13" s="966"/>
      <c r="G13" s="966"/>
      <c r="H13" s="966"/>
      <c r="I13" s="966"/>
      <c r="J13" s="966"/>
      <c r="K13" s="966"/>
      <c r="L13" s="966"/>
      <c r="M13" s="966"/>
      <c r="N13" s="967"/>
    </row>
    <row r="14" spans="1:23" ht="18.75" hidden="1" customHeight="1" x14ac:dyDescent="0.25">
      <c r="A14" s="958"/>
      <c r="B14" s="959"/>
      <c r="C14" s="965"/>
      <c r="D14" s="966"/>
      <c r="E14" s="966"/>
      <c r="F14" s="966"/>
      <c r="G14" s="966"/>
      <c r="H14" s="966"/>
      <c r="I14" s="966"/>
      <c r="J14" s="966"/>
      <c r="K14" s="966"/>
      <c r="L14" s="966"/>
      <c r="M14" s="966"/>
      <c r="N14" s="967"/>
    </row>
    <row r="15" spans="1:23" ht="16.5" hidden="1" customHeight="1" x14ac:dyDescent="0.25">
      <c r="A15" s="958"/>
      <c r="B15" s="959"/>
      <c r="C15" s="965"/>
      <c r="D15" s="966"/>
      <c r="E15" s="966"/>
      <c r="F15" s="966"/>
      <c r="G15" s="966"/>
      <c r="H15" s="966"/>
      <c r="I15" s="966"/>
      <c r="J15" s="966"/>
      <c r="K15" s="966"/>
      <c r="L15" s="966"/>
      <c r="M15" s="966"/>
      <c r="N15" s="967"/>
    </row>
    <row r="16" spans="1:23" ht="23.25" hidden="1" customHeight="1" x14ac:dyDescent="0.25">
      <c r="A16" s="958"/>
      <c r="B16" s="959"/>
      <c r="C16" s="965"/>
      <c r="D16" s="966"/>
      <c r="E16" s="966"/>
      <c r="F16" s="966"/>
      <c r="G16" s="966"/>
      <c r="H16" s="966"/>
      <c r="I16" s="966"/>
      <c r="J16" s="966"/>
      <c r="K16" s="966"/>
      <c r="L16" s="966"/>
      <c r="M16" s="966"/>
      <c r="N16" s="967"/>
    </row>
    <row r="17" spans="1:29" ht="20.25" hidden="1" customHeight="1" x14ac:dyDescent="0.25">
      <c r="A17" s="958"/>
      <c r="B17" s="959"/>
      <c r="C17" s="965"/>
      <c r="D17" s="966"/>
      <c r="E17" s="966"/>
      <c r="F17" s="966"/>
      <c r="G17" s="966"/>
      <c r="H17" s="966"/>
      <c r="I17" s="966"/>
      <c r="J17" s="966"/>
      <c r="K17" s="966"/>
      <c r="L17" s="966"/>
      <c r="M17" s="966"/>
      <c r="N17" s="967"/>
    </row>
    <row r="18" spans="1:29" ht="13.5" hidden="1" customHeight="1" x14ac:dyDescent="0.25">
      <c r="A18" s="958"/>
      <c r="B18" s="959"/>
      <c r="C18" s="965"/>
      <c r="D18" s="966"/>
      <c r="E18" s="966"/>
      <c r="F18" s="966"/>
      <c r="G18" s="966"/>
      <c r="H18" s="966"/>
      <c r="I18" s="966"/>
      <c r="J18" s="966"/>
      <c r="K18" s="966"/>
      <c r="L18" s="966"/>
      <c r="M18" s="966"/>
      <c r="N18" s="967"/>
    </row>
    <row r="19" spans="1:29" ht="13.5" hidden="1" customHeight="1" x14ac:dyDescent="0.25">
      <c r="A19" s="958"/>
      <c r="B19" s="959"/>
      <c r="C19" s="965"/>
      <c r="D19" s="966"/>
      <c r="E19" s="966"/>
      <c r="F19" s="966"/>
      <c r="G19" s="966"/>
      <c r="H19" s="966"/>
      <c r="I19" s="966"/>
      <c r="J19" s="966"/>
      <c r="K19" s="966"/>
      <c r="L19" s="966"/>
      <c r="M19" s="966"/>
      <c r="N19" s="967"/>
    </row>
    <row r="20" spans="1:29" ht="13.5" customHeight="1" x14ac:dyDescent="0.25">
      <c r="A20" s="958"/>
      <c r="B20" s="959"/>
      <c r="C20" s="965"/>
      <c r="D20" s="966"/>
      <c r="E20" s="966"/>
      <c r="F20" s="966"/>
      <c r="G20" s="966"/>
      <c r="H20" s="966"/>
      <c r="I20" s="966"/>
      <c r="J20" s="966"/>
      <c r="K20" s="966"/>
      <c r="L20" s="966"/>
      <c r="M20" s="966"/>
      <c r="N20" s="967"/>
    </row>
    <row r="21" spans="1:29" ht="13.5" customHeight="1" x14ac:dyDescent="0.25">
      <c r="A21" s="958"/>
      <c r="B21" s="959"/>
      <c r="C21" s="965"/>
      <c r="D21" s="966"/>
      <c r="E21" s="966"/>
      <c r="F21" s="966"/>
      <c r="G21" s="966"/>
      <c r="H21" s="966"/>
      <c r="I21" s="966"/>
      <c r="J21" s="966"/>
      <c r="K21" s="966"/>
      <c r="L21" s="966"/>
      <c r="M21" s="966"/>
      <c r="N21" s="967"/>
    </row>
    <row r="22" spans="1:29" ht="45" customHeight="1" x14ac:dyDescent="0.25">
      <c r="A22" s="960"/>
      <c r="B22" s="961"/>
      <c r="C22" s="968"/>
      <c r="D22" s="969"/>
      <c r="E22" s="969"/>
      <c r="F22" s="969"/>
      <c r="G22" s="969"/>
      <c r="H22" s="969"/>
      <c r="I22" s="969"/>
      <c r="J22" s="969"/>
      <c r="K22" s="969"/>
      <c r="L22" s="969"/>
      <c r="M22" s="969"/>
      <c r="N22" s="970"/>
    </row>
    <row r="23" spans="1:29" ht="18.75" customHeight="1" x14ac:dyDescent="0.25">
      <c r="A23" s="885" t="s">
        <v>285</v>
      </c>
      <c r="B23" s="971"/>
      <c r="C23" s="971"/>
      <c r="D23" s="971"/>
      <c r="E23" s="971"/>
      <c r="F23" s="971"/>
      <c r="G23" s="971"/>
      <c r="H23" s="971"/>
      <c r="I23" s="971"/>
      <c r="J23" s="971"/>
      <c r="K23" s="971"/>
      <c r="L23" s="971"/>
      <c r="M23" s="971"/>
      <c r="N23" s="886"/>
      <c r="R23" s="58"/>
      <c r="S23" s="58"/>
      <c r="T23" s="58"/>
      <c r="U23" s="58"/>
      <c r="V23" s="58"/>
      <c r="W23" s="58"/>
      <c r="X23" s="58"/>
      <c r="Y23" s="58"/>
      <c r="Z23" s="58"/>
      <c r="AA23" s="58"/>
      <c r="AB23" s="58"/>
      <c r="AC23" s="58"/>
    </row>
    <row r="24" spans="1:29" ht="31.5" customHeight="1" x14ac:dyDescent="0.25">
      <c r="A24" s="59">
        <v>1</v>
      </c>
      <c r="B24" s="907" t="s">
        <v>324</v>
      </c>
      <c r="C24" s="908"/>
      <c r="D24" s="908"/>
      <c r="E24" s="908"/>
      <c r="F24" s="908"/>
      <c r="G24" s="909"/>
      <c r="H24" s="59">
        <v>6</v>
      </c>
      <c r="I24" s="907" t="s">
        <v>325</v>
      </c>
      <c r="J24" s="908"/>
      <c r="K24" s="908"/>
      <c r="L24" s="908"/>
      <c r="M24" s="908"/>
      <c r="N24" s="909"/>
      <c r="R24" s="58"/>
      <c r="S24" s="58"/>
      <c r="T24" s="58"/>
      <c r="U24" s="58"/>
      <c r="V24" s="58"/>
      <c r="W24" s="58"/>
      <c r="X24" s="58"/>
      <c r="Y24" s="58"/>
      <c r="Z24" s="58"/>
      <c r="AA24" s="58"/>
      <c r="AB24" s="58"/>
      <c r="AC24" s="58"/>
    </row>
    <row r="25" spans="1:29" ht="40.5" customHeight="1" x14ac:dyDescent="0.25">
      <c r="A25" s="59">
        <v>2</v>
      </c>
      <c r="B25" s="907" t="s">
        <v>326</v>
      </c>
      <c r="C25" s="908"/>
      <c r="D25" s="908"/>
      <c r="E25" s="908"/>
      <c r="F25" s="908"/>
      <c r="G25" s="909"/>
      <c r="H25" s="59">
        <v>7</v>
      </c>
      <c r="I25" s="907" t="s">
        <v>327</v>
      </c>
      <c r="J25" s="908"/>
      <c r="K25" s="908"/>
      <c r="L25" s="908"/>
      <c r="M25" s="908"/>
      <c r="N25" s="909"/>
      <c r="R25" s="58"/>
      <c r="S25" s="58"/>
      <c r="T25" s="58"/>
      <c r="U25" s="58"/>
      <c r="V25" s="58"/>
      <c r="W25" s="58"/>
      <c r="X25" s="58"/>
      <c r="Y25" s="58"/>
      <c r="Z25" s="58"/>
      <c r="AA25" s="58"/>
      <c r="AB25" s="58"/>
      <c r="AC25" s="58"/>
    </row>
    <row r="26" spans="1:29" ht="32.25" customHeight="1" x14ac:dyDescent="0.25">
      <c r="A26" s="59">
        <v>3</v>
      </c>
      <c r="B26" s="907" t="s">
        <v>328</v>
      </c>
      <c r="C26" s="908"/>
      <c r="D26" s="908"/>
      <c r="E26" s="908"/>
      <c r="F26" s="908"/>
      <c r="G26" s="909"/>
      <c r="H26" s="59">
        <v>8</v>
      </c>
      <c r="I26" s="907" t="s">
        <v>365</v>
      </c>
      <c r="J26" s="908"/>
      <c r="K26" s="908"/>
      <c r="L26" s="908"/>
      <c r="M26" s="908"/>
      <c r="N26" s="909"/>
      <c r="R26" s="58"/>
      <c r="S26" s="58"/>
      <c r="T26" s="58"/>
      <c r="U26" s="58"/>
      <c r="V26" s="58"/>
      <c r="W26" s="58"/>
      <c r="X26" s="58"/>
      <c r="Y26" s="58"/>
      <c r="Z26" s="58"/>
      <c r="AA26" s="58"/>
      <c r="AB26" s="58"/>
      <c r="AC26" s="58"/>
    </row>
    <row r="27" spans="1:29" ht="33.75" customHeight="1" x14ac:dyDescent="0.25">
      <c r="A27" s="59">
        <v>4</v>
      </c>
      <c r="B27" s="907" t="s">
        <v>366</v>
      </c>
      <c r="C27" s="908"/>
      <c r="D27" s="908"/>
      <c r="E27" s="908"/>
      <c r="F27" s="908"/>
      <c r="G27" s="909"/>
      <c r="H27" s="59">
        <v>9</v>
      </c>
      <c r="I27" s="907" t="s">
        <v>761</v>
      </c>
      <c r="J27" s="908"/>
      <c r="K27" s="908"/>
      <c r="L27" s="908"/>
      <c r="M27" s="908"/>
      <c r="N27" s="909"/>
    </row>
    <row r="28" spans="1:29" ht="43.5" customHeight="1" x14ac:dyDescent="0.25">
      <c r="A28" s="59">
        <v>5</v>
      </c>
      <c r="B28" s="907" t="s">
        <v>361</v>
      </c>
      <c r="C28" s="908"/>
      <c r="D28" s="908"/>
      <c r="E28" s="908"/>
      <c r="F28" s="908"/>
      <c r="G28" s="909"/>
      <c r="H28" s="59">
        <v>10</v>
      </c>
      <c r="I28" s="910"/>
      <c r="J28" s="910"/>
      <c r="K28" s="910"/>
      <c r="L28" s="910"/>
      <c r="M28" s="910"/>
      <c r="N28" s="910"/>
    </row>
    <row r="29" spans="1:29" ht="15" x14ac:dyDescent="0.25">
      <c r="A29" s="903" t="s">
        <v>286</v>
      </c>
      <c r="B29" s="904"/>
      <c r="C29" s="904"/>
      <c r="D29" s="904"/>
      <c r="E29" s="904"/>
      <c r="F29" s="904"/>
      <c r="G29" s="904"/>
      <c r="H29" s="904"/>
      <c r="I29" s="904"/>
      <c r="J29" s="904"/>
      <c r="K29" s="904"/>
      <c r="L29" s="904"/>
      <c r="M29" s="904"/>
      <c r="N29" s="904"/>
      <c r="O29" s="905"/>
      <c r="P29" s="905"/>
      <c r="Q29" s="905"/>
      <c r="R29" s="906"/>
    </row>
    <row r="30" spans="1:29" ht="27.75" customHeight="1" x14ac:dyDescent="0.25">
      <c r="A30" s="882" t="s">
        <v>287</v>
      </c>
      <c r="B30" s="883"/>
      <c r="C30" s="883"/>
      <c r="D30" s="883"/>
      <c r="E30" s="883"/>
      <c r="F30" s="883"/>
      <c r="G30" s="883"/>
      <c r="H30" s="884"/>
      <c r="I30" s="885" t="s">
        <v>759</v>
      </c>
      <c r="J30" s="886"/>
      <c r="K30" s="887" t="s">
        <v>760</v>
      </c>
      <c r="L30" s="887"/>
      <c r="M30" s="876" t="s">
        <v>288</v>
      </c>
      <c r="N30" s="876"/>
      <c r="O30" s="876">
        <v>2022</v>
      </c>
      <c r="P30" s="876"/>
      <c r="Q30" s="876">
        <v>2023</v>
      </c>
      <c r="R30" s="876"/>
    </row>
    <row r="31" spans="1:29" x14ac:dyDescent="0.25">
      <c r="A31" s="888" t="s">
        <v>329</v>
      </c>
      <c r="B31" s="889"/>
      <c r="C31" s="889"/>
      <c r="D31" s="889"/>
      <c r="E31" s="889"/>
      <c r="F31" s="889"/>
      <c r="G31" s="889"/>
      <c r="H31" s="890"/>
      <c r="I31" s="872">
        <v>4</v>
      </c>
      <c r="J31" s="872"/>
      <c r="K31" s="881">
        <v>4</v>
      </c>
      <c r="L31" s="881"/>
      <c r="M31" s="872"/>
      <c r="N31" s="872"/>
      <c r="O31" s="872">
        <v>4</v>
      </c>
      <c r="P31" s="872"/>
      <c r="Q31" s="872">
        <v>4</v>
      </c>
      <c r="R31" s="872"/>
    </row>
    <row r="32" spans="1:29" x14ac:dyDescent="0.25">
      <c r="A32" s="888" t="s">
        <v>330</v>
      </c>
      <c r="B32" s="889"/>
      <c r="C32" s="889"/>
      <c r="D32" s="889"/>
      <c r="E32" s="889"/>
      <c r="F32" s="889"/>
      <c r="G32" s="889"/>
      <c r="H32" s="890"/>
      <c r="I32" s="872" t="s">
        <v>331</v>
      </c>
      <c r="J32" s="872"/>
      <c r="K32" s="881">
        <v>4</v>
      </c>
      <c r="L32" s="881"/>
      <c r="M32" s="872"/>
      <c r="N32" s="872"/>
      <c r="O32" s="872" t="s">
        <v>331</v>
      </c>
      <c r="P32" s="872"/>
      <c r="Q32" s="872" t="s">
        <v>331</v>
      </c>
      <c r="R32" s="872"/>
    </row>
    <row r="33" spans="1:19" x14ac:dyDescent="0.25">
      <c r="A33" s="888" t="s">
        <v>332</v>
      </c>
      <c r="B33" s="889"/>
      <c r="C33" s="889"/>
      <c r="D33" s="889"/>
      <c r="E33" s="889"/>
      <c r="F33" s="889"/>
      <c r="G33" s="889"/>
      <c r="H33" s="890"/>
      <c r="I33" s="880">
        <v>1</v>
      </c>
      <c r="J33" s="872"/>
      <c r="K33" s="911">
        <v>1</v>
      </c>
      <c r="L33" s="881"/>
      <c r="M33" s="872"/>
      <c r="N33" s="872"/>
      <c r="O33" s="880">
        <v>1</v>
      </c>
      <c r="P33" s="872"/>
      <c r="Q33" s="880">
        <v>1</v>
      </c>
      <c r="R33" s="872"/>
    </row>
    <row r="34" spans="1:19" ht="14.25" customHeight="1" x14ac:dyDescent="0.25">
      <c r="A34" s="899"/>
      <c r="B34" s="900"/>
      <c r="C34" s="900"/>
      <c r="D34" s="900"/>
      <c r="E34" s="900"/>
      <c r="F34" s="900"/>
      <c r="G34" s="900"/>
      <c r="H34" s="901"/>
      <c r="I34" s="894"/>
      <c r="J34" s="895"/>
      <c r="K34" s="894"/>
      <c r="L34" s="895"/>
      <c r="M34" s="896"/>
      <c r="N34" s="897"/>
      <c r="O34" s="896">
        <v>1</v>
      </c>
      <c r="P34" s="897"/>
      <c r="Q34" s="896">
        <v>1</v>
      </c>
      <c r="R34" s="897"/>
    </row>
    <row r="35" spans="1:19" ht="39" customHeight="1" x14ac:dyDescent="0.25">
      <c r="A35" s="888" t="s">
        <v>334</v>
      </c>
      <c r="B35" s="889"/>
      <c r="C35" s="889"/>
      <c r="D35" s="889"/>
      <c r="E35" s="889"/>
      <c r="F35" s="889"/>
      <c r="G35" s="889"/>
      <c r="H35" s="890"/>
      <c r="I35" s="872"/>
      <c r="J35" s="872"/>
      <c r="K35" s="881"/>
      <c r="L35" s="881"/>
      <c r="M35" s="872"/>
      <c r="N35" s="872"/>
      <c r="O35" s="872"/>
      <c r="P35" s="872"/>
      <c r="Q35" s="872"/>
      <c r="R35" s="872"/>
    </row>
    <row r="36" spans="1:19" ht="28.5" customHeight="1" x14ac:dyDescent="0.25">
      <c r="A36" s="882" t="s">
        <v>289</v>
      </c>
      <c r="B36" s="883"/>
      <c r="C36" s="883"/>
      <c r="D36" s="883"/>
      <c r="E36" s="883"/>
      <c r="F36" s="883"/>
      <c r="G36" s="883"/>
      <c r="H36" s="884"/>
      <c r="I36" s="885" t="s">
        <v>759</v>
      </c>
      <c r="J36" s="886"/>
      <c r="K36" s="887" t="s">
        <v>760</v>
      </c>
      <c r="L36" s="887"/>
      <c r="M36" s="876" t="s">
        <v>288</v>
      </c>
      <c r="N36" s="876"/>
      <c r="O36" s="876">
        <v>2022</v>
      </c>
      <c r="P36" s="876"/>
      <c r="Q36" s="876">
        <v>2023</v>
      </c>
      <c r="R36" s="876"/>
    </row>
    <row r="37" spans="1:19" ht="29.25" customHeight="1" x14ac:dyDescent="0.25">
      <c r="A37" s="888" t="s">
        <v>362</v>
      </c>
      <c r="B37" s="889"/>
      <c r="C37" s="889"/>
      <c r="D37" s="889"/>
      <c r="E37" s="889"/>
      <c r="F37" s="889"/>
      <c r="G37" s="889"/>
      <c r="H37" s="890"/>
      <c r="I37" s="898">
        <v>43496</v>
      </c>
      <c r="J37" s="872"/>
      <c r="K37" s="898">
        <v>44277</v>
      </c>
      <c r="L37" s="872"/>
      <c r="M37" s="872"/>
      <c r="N37" s="872"/>
      <c r="O37" s="898">
        <v>44227</v>
      </c>
      <c r="P37" s="872"/>
      <c r="Q37" s="898">
        <v>44227</v>
      </c>
      <c r="R37" s="872"/>
      <c r="S37" s="362" t="s">
        <v>850</v>
      </c>
    </row>
    <row r="38" spans="1:19" ht="20.25" customHeight="1" x14ac:dyDescent="0.25">
      <c r="A38" s="888" t="s">
        <v>326</v>
      </c>
      <c r="B38" s="889"/>
      <c r="C38" s="889"/>
      <c r="D38" s="889"/>
      <c r="E38" s="889"/>
      <c r="F38" s="889"/>
      <c r="G38" s="889"/>
      <c r="H38" s="890"/>
      <c r="I38" s="898">
        <v>44681</v>
      </c>
      <c r="J38" s="872"/>
      <c r="K38" s="898">
        <v>44371</v>
      </c>
      <c r="L38" s="872"/>
      <c r="M38" s="872"/>
      <c r="N38" s="872"/>
      <c r="O38" s="898">
        <v>44316</v>
      </c>
      <c r="P38" s="872"/>
      <c r="Q38" s="898">
        <v>44316</v>
      </c>
      <c r="R38" s="872"/>
    </row>
    <row r="39" spans="1:19" ht="26.25" customHeight="1" x14ac:dyDescent="0.25">
      <c r="A39" s="888" t="s">
        <v>363</v>
      </c>
      <c r="B39" s="889"/>
      <c r="C39" s="889"/>
      <c r="D39" s="889"/>
      <c r="E39" s="889"/>
      <c r="F39" s="889"/>
      <c r="G39" s="889"/>
      <c r="H39" s="890"/>
      <c r="I39" s="898">
        <v>44545</v>
      </c>
      <c r="J39" s="872"/>
      <c r="K39" s="902">
        <v>44285</v>
      </c>
      <c r="L39" s="881"/>
      <c r="M39" s="872"/>
      <c r="N39" s="872"/>
      <c r="O39" s="898">
        <v>44180</v>
      </c>
      <c r="P39" s="872"/>
      <c r="Q39" s="898">
        <v>44545</v>
      </c>
      <c r="R39" s="872"/>
    </row>
    <row r="40" spans="1:19" x14ac:dyDescent="0.25">
      <c r="A40" s="888" t="s">
        <v>364</v>
      </c>
      <c r="B40" s="889"/>
      <c r="C40" s="889"/>
      <c r="D40" s="889"/>
      <c r="E40" s="889"/>
      <c r="F40" s="889"/>
      <c r="G40" s="889"/>
      <c r="H40" s="890"/>
      <c r="I40" s="898">
        <v>44561</v>
      </c>
      <c r="J40" s="872"/>
      <c r="K40" s="898">
        <v>44926</v>
      </c>
      <c r="L40" s="872"/>
      <c r="M40" s="872"/>
      <c r="N40" s="872"/>
      <c r="O40" s="898">
        <v>44196</v>
      </c>
      <c r="P40" s="872"/>
      <c r="Q40" s="898">
        <v>44561</v>
      </c>
      <c r="R40" s="872"/>
    </row>
    <row r="41" spans="1:19" ht="24.75" customHeight="1" x14ac:dyDescent="0.25">
      <c r="A41" s="899"/>
      <c r="B41" s="900"/>
      <c r="C41" s="900"/>
      <c r="D41" s="900"/>
      <c r="E41" s="900"/>
      <c r="F41" s="900"/>
      <c r="G41" s="900"/>
      <c r="H41" s="901"/>
      <c r="I41" s="898" t="s">
        <v>333</v>
      </c>
      <c r="J41" s="872"/>
      <c r="K41" s="898"/>
      <c r="L41" s="872"/>
      <c r="M41" s="872"/>
      <c r="N41" s="872"/>
      <c r="O41" s="898"/>
      <c r="P41" s="872"/>
      <c r="Q41" s="898"/>
      <c r="R41" s="872"/>
    </row>
    <row r="42" spans="1:19" ht="21.75" hidden="1" customHeight="1" x14ac:dyDescent="0.25">
      <c r="A42" s="888"/>
      <c r="B42" s="889"/>
      <c r="C42" s="889"/>
      <c r="D42" s="889"/>
      <c r="E42" s="889"/>
      <c r="F42" s="889"/>
      <c r="G42" s="889"/>
      <c r="H42" s="890"/>
      <c r="I42" s="898"/>
      <c r="J42" s="872"/>
      <c r="K42" s="898"/>
      <c r="L42" s="872"/>
      <c r="M42" s="872"/>
      <c r="N42" s="872"/>
      <c r="O42" s="898"/>
      <c r="P42" s="872"/>
      <c r="Q42" s="898"/>
      <c r="R42" s="872"/>
    </row>
    <row r="43" spans="1:19" ht="24.75" customHeight="1" x14ac:dyDescent="0.25">
      <c r="A43" s="882" t="s">
        <v>290</v>
      </c>
      <c r="B43" s="883"/>
      <c r="C43" s="883"/>
      <c r="D43" s="883"/>
      <c r="E43" s="883"/>
      <c r="F43" s="883"/>
      <c r="G43" s="883"/>
      <c r="H43" s="884"/>
      <c r="I43" s="885" t="s">
        <v>759</v>
      </c>
      <c r="J43" s="886"/>
      <c r="K43" s="887" t="s">
        <v>760</v>
      </c>
      <c r="L43" s="887"/>
      <c r="M43" s="876" t="s">
        <v>288</v>
      </c>
      <c r="N43" s="876"/>
      <c r="O43" s="876">
        <v>2022</v>
      </c>
      <c r="P43" s="876"/>
      <c r="Q43" s="876">
        <v>2023</v>
      </c>
      <c r="R43" s="876"/>
    </row>
    <row r="44" spans="1:19" ht="15.75" customHeight="1" x14ac:dyDescent="0.25">
      <c r="A44" s="888"/>
      <c r="B44" s="889"/>
      <c r="C44" s="889"/>
      <c r="D44" s="889"/>
      <c r="E44" s="889"/>
      <c r="F44" s="889"/>
      <c r="G44" s="889"/>
      <c r="H44" s="890"/>
      <c r="I44" s="892"/>
      <c r="J44" s="893"/>
      <c r="K44" s="894"/>
      <c r="L44" s="895"/>
      <c r="M44" s="896"/>
      <c r="N44" s="897"/>
      <c r="O44" s="892" t="s">
        <v>335</v>
      </c>
      <c r="P44" s="893"/>
      <c r="Q44" s="892" t="s">
        <v>335</v>
      </c>
      <c r="R44" s="893"/>
    </row>
    <row r="45" spans="1:19" ht="0.75" hidden="1" customHeight="1" x14ac:dyDescent="0.25">
      <c r="A45" s="888"/>
      <c r="B45" s="889"/>
      <c r="C45" s="889"/>
      <c r="D45" s="889"/>
      <c r="E45" s="889"/>
      <c r="F45" s="889"/>
      <c r="G45" s="889"/>
      <c r="H45" s="890"/>
      <c r="I45" s="891"/>
      <c r="J45" s="891"/>
      <c r="K45" s="881"/>
      <c r="L45" s="881"/>
      <c r="M45" s="872"/>
      <c r="N45" s="872"/>
      <c r="O45" s="872"/>
      <c r="P45" s="872"/>
      <c r="Q45" s="872"/>
      <c r="R45" s="872"/>
    </row>
    <row r="46" spans="1:19" hidden="1" x14ac:dyDescent="0.25">
      <c r="A46" s="888"/>
      <c r="B46" s="889"/>
      <c r="C46" s="889"/>
      <c r="D46" s="889"/>
      <c r="E46" s="889"/>
      <c r="F46" s="889"/>
      <c r="G46" s="889"/>
      <c r="H46" s="890"/>
      <c r="I46" s="872"/>
      <c r="J46" s="872"/>
      <c r="K46" s="881"/>
      <c r="L46" s="881"/>
      <c r="M46" s="872"/>
      <c r="N46" s="872"/>
      <c r="O46" s="872"/>
      <c r="P46" s="872"/>
      <c r="Q46" s="872"/>
      <c r="R46" s="872"/>
    </row>
    <row r="47" spans="1:19" hidden="1" x14ac:dyDescent="0.25">
      <c r="A47" s="888"/>
      <c r="B47" s="889"/>
      <c r="C47" s="889"/>
      <c r="D47" s="889"/>
      <c r="E47" s="889"/>
      <c r="F47" s="889"/>
      <c r="G47" s="889"/>
      <c r="H47" s="890"/>
      <c r="I47" s="872"/>
      <c r="J47" s="872"/>
      <c r="K47" s="881"/>
      <c r="L47" s="881"/>
      <c r="M47" s="872"/>
      <c r="N47" s="872"/>
      <c r="O47" s="872"/>
      <c r="P47" s="872"/>
      <c r="Q47" s="872"/>
      <c r="R47" s="872"/>
    </row>
    <row r="48" spans="1:19" ht="39" customHeight="1" x14ac:dyDescent="0.25">
      <c r="A48" s="882" t="s">
        <v>291</v>
      </c>
      <c r="B48" s="883"/>
      <c r="C48" s="883"/>
      <c r="D48" s="883"/>
      <c r="E48" s="883"/>
      <c r="F48" s="883"/>
      <c r="G48" s="883"/>
      <c r="H48" s="884"/>
      <c r="I48" s="885" t="s">
        <v>759</v>
      </c>
      <c r="J48" s="886"/>
      <c r="K48" s="887" t="s">
        <v>760</v>
      </c>
      <c r="L48" s="887"/>
      <c r="M48" s="876" t="s">
        <v>288</v>
      </c>
      <c r="N48" s="876"/>
      <c r="O48" s="876">
        <v>2022</v>
      </c>
      <c r="P48" s="876"/>
      <c r="Q48" s="876">
        <v>2023</v>
      </c>
      <c r="R48" s="876"/>
    </row>
    <row r="49" spans="1:18" x14ac:dyDescent="0.25">
      <c r="A49" s="877" t="s">
        <v>336</v>
      </c>
      <c r="B49" s="878"/>
      <c r="C49" s="878"/>
      <c r="D49" s="878"/>
      <c r="E49" s="878"/>
      <c r="F49" s="878"/>
      <c r="G49" s="878"/>
      <c r="H49" s="879"/>
      <c r="I49" s="872">
        <v>0</v>
      </c>
      <c r="J49" s="872"/>
      <c r="K49" s="872"/>
      <c r="L49" s="872"/>
      <c r="M49" s="872"/>
      <c r="N49" s="872"/>
      <c r="O49" s="872">
        <v>0</v>
      </c>
      <c r="P49" s="872"/>
      <c r="Q49" s="872">
        <v>0</v>
      </c>
      <c r="R49" s="872"/>
    </row>
    <row r="50" spans="1:18" x14ac:dyDescent="0.25">
      <c r="A50" s="877" t="s">
        <v>367</v>
      </c>
      <c r="B50" s="878"/>
      <c r="C50" s="878"/>
      <c r="D50" s="878"/>
      <c r="E50" s="878"/>
      <c r="F50" s="878"/>
      <c r="G50" s="878"/>
      <c r="H50" s="879"/>
      <c r="I50" s="872">
        <v>0</v>
      </c>
      <c r="J50" s="872"/>
      <c r="K50" s="872"/>
      <c r="L50" s="872"/>
      <c r="M50" s="872"/>
      <c r="N50" s="872"/>
      <c r="O50" s="872">
        <v>0</v>
      </c>
      <c r="P50" s="872"/>
      <c r="Q50" s="872">
        <v>0</v>
      </c>
      <c r="R50" s="872"/>
    </row>
    <row r="51" spans="1:18" x14ac:dyDescent="0.25">
      <c r="A51" s="877" t="s">
        <v>337</v>
      </c>
      <c r="B51" s="878"/>
      <c r="C51" s="878"/>
      <c r="D51" s="878"/>
      <c r="E51" s="878"/>
      <c r="F51" s="878"/>
      <c r="G51" s="878"/>
      <c r="H51" s="879"/>
      <c r="I51" s="880">
        <v>0.85</v>
      </c>
      <c r="J51" s="872"/>
      <c r="K51" s="880">
        <v>0.85</v>
      </c>
      <c r="L51" s="872"/>
      <c r="M51" s="872"/>
      <c r="N51" s="872"/>
      <c r="O51" s="880">
        <v>0.9</v>
      </c>
      <c r="P51" s="872"/>
      <c r="Q51" s="880">
        <v>0.95</v>
      </c>
      <c r="R51" s="872"/>
    </row>
    <row r="52" spans="1:18" hidden="1" x14ac:dyDescent="0.25">
      <c r="A52" s="877"/>
      <c r="B52" s="878"/>
      <c r="C52" s="878"/>
      <c r="D52" s="878"/>
      <c r="E52" s="878"/>
      <c r="F52" s="878"/>
      <c r="G52" s="878"/>
      <c r="H52" s="879"/>
      <c r="I52" s="872"/>
      <c r="J52" s="872"/>
      <c r="K52" s="872"/>
      <c r="L52" s="872"/>
      <c r="M52" s="872"/>
      <c r="N52" s="872"/>
      <c r="O52" s="872"/>
      <c r="P52" s="872"/>
      <c r="Q52" s="872"/>
      <c r="R52" s="872"/>
    </row>
    <row r="53" spans="1:18" hidden="1" x14ac:dyDescent="0.25">
      <c r="A53" s="877"/>
      <c r="B53" s="878"/>
      <c r="C53" s="878"/>
      <c r="D53" s="878"/>
      <c r="E53" s="878"/>
      <c r="F53" s="878"/>
      <c r="G53" s="878"/>
      <c r="H53" s="879"/>
      <c r="I53" s="872"/>
      <c r="J53" s="872"/>
      <c r="K53" s="872"/>
      <c r="L53" s="872"/>
      <c r="M53" s="872"/>
      <c r="N53" s="872"/>
      <c r="O53" s="872"/>
      <c r="P53" s="872"/>
      <c r="Q53" s="872"/>
      <c r="R53" s="872"/>
    </row>
    <row r="54" spans="1:18" hidden="1" x14ac:dyDescent="0.25"/>
    <row r="55" spans="1:18" x14ac:dyDescent="0.25">
      <c r="A55" s="873" t="s">
        <v>292</v>
      </c>
      <c r="B55" s="874"/>
      <c r="C55" s="874"/>
      <c r="D55" s="874"/>
      <c r="E55" s="874"/>
      <c r="F55" s="874"/>
      <c r="G55" s="874"/>
      <c r="H55" s="874"/>
      <c r="I55" s="874"/>
      <c r="J55" s="874"/>
      <c r="K55" s="874"/>
      <c r="L55" s="874"/>
      <c r="M55" s="874"/>
      <c r="N55" s="875"/>
    </row>
    <row r="56" spans="1:18" ht="44.25" customHeight="1" x14ac:dyDescent="0.25">
      <c r="A56" s="876" t="s">
        <v>293</v>
      </c>
      <c r="B56" s="876"/>
      <c r="C56" s="62" t="s">
        <v>294</v>
      </c>
      <c r="D56" s="62" t="s">
        <v>295</v>
      </c>
      <c r="E56" s="62" t="s">
        <v>296</v>
      </c>
      <c r="F56" s="62" t="s">
        <v>297</v>
      </c>
      <c r="G56" s="62" t="s">
        <v>298</v>
      </c>
      <c r="H56" s="62" t="s">
        <v>299</v>
      </c>
      <c r="I56" s="62" t="s">
        <v>300</v>
      </c>
      <c r="J56" s="62" t="s">
        <v>301</v>
      </c>
      <c r="K56" s="62" t="s">
        <v>302</v>
      </c>
      <c r="L56" s="62" t="s">
        <v>303</v>
      </c>
      <c r="M56" s="62" t="s">
        <v>304</v>
      </c>
      <c r="N56" s="62" t="s">
        <v>305</v>
      </c>
    </row>
    <row r="57" spans="1:18" ht="12" customHeight="1" x14ac:dyDescent="0.25">
      <c r="A57" s="865">
        <v>1</v>
      </c>
      <c r="B57" s="866"/>
      <c r="C57" s="63" t="s">
        <v>338</v>
      </c>
      <c r="D57" s="63"/>
      <c r="E57" s="63"/>
      <c r="F57" s="63"/>
      <c r="G57" s="63"/>
      <c r="H57" s="63"/>
      <c r="I57" s="63"/>
      <c r="J57" s="63"/>
      <c r="K57" s="63"/>
      <c r="L57" s="63"/>
      <c r="M57" s="63"/>
      <c r="N57" s="63"/>
    </row>
    <row r="58" spans="1:18" ht="12" customHeight="1" x14ac:dyDescent="0.25">
      <c r="A58" s="865">
        <v>2</v>
      </c>
      <c r="B58" s="866"/>
      <c r="C58" s="63"/>
      <c r="D58" s="134" t="s">
        <v>338</v>
      </c>
      <c r="E58" s="63"/>
      <c r="F58" s="63"/>
      <c r="G58" s="63"/>
      <c r="H58" s="63"/>
      <c r="I58" s="63"/>
      <c r="J58" s="63"/>
      <c r="K58" s="63"/>
      <c r="L58" s="63"/>
      <c r="M58" s="63"/>
      <c r="N58" s="63"/>
    </row>
    <row r="59" spans="1:18" ht="12" customHeight="1" x14ac:dyDescent="0.25">
      <c r="A59" s="865">
        <v>3</v>
      </c>
      <c r="B59" s="866"/>
      <c r="C59" s="63" t="s">
        <v>338</v>
      </c>
      <c r="D59" s="63" t="s">
        <v>338</v>
      </c>
      <c r="E59" s="63" t="s">
        <v>338</v>
      </c>
      <c r="F59" s="63" t="s">
        <v>338</v>
      </c>
      <c r="G59" s="63" t="s">
        <v>338</v>
      </c>
      <c r="H59" s="63" t="s">
        <v>338</v>
      </c>
      <c r="I59" s="63" t="s">
        <v>338</v>
      </c>
      <c r="J59" s="63" t="s">
        <v>338</v>
      </c>
      <c r="K59" s="63" t="s">
        <v>338</v>
      </c>
      <c r="L59" s="63" t="s">
        <v>338</v>
      </c>
      <c r="M59" s="63" t="s">
        <v>338</v>
      </c>
      <c r="N59" s="63" t="s">
        <v>338</v>
      </c>
    </row>
    <row r="60" spans="1:18" ht="12" customHeight="1" thickBot="1" x14ac:dyDescent="0.3">
      <c r="A60" s="865">
        <v>4</v>
      </c>
      <c r="B60" s="866"/>
      <c r="C60" s="63"/>
      <c r="D60" s="63"/>
      <c r="E60" s="63"/>
      <c r="F60" s="63"/>
      <c r="G60" s="63"/>
      <c r="H60" s="63"/>
      <c r="I60" s="63"/>
      <c r="J60" s="63"/>
      <c r="K60" s="63"/>
      <c r="L60" s="63" t="s">
        <v>338</v>
      </c>
      <c r="M60" s="63"/>
      <c r="N60" s="64"/>
    </row>
    <row r="61" spans="1:18" ht="12" customHeight="1" x14ac:dyDescent="0.25">
      <c r="A61" s="865">
        <v>5</v>
      </c>
      <c r="B61" s="866"/>
      <c r="C61" s="63"/>
      <c r="D61" s="63"/>
      <c r="E61" s="63"/>
      <c r="F61" s="63"/>
      <c r="G61" s="63"/>
      <c r="H61" s="63"/>
      <c r="I61" s="63"/>
      <c r="J61" s="63"/>
      <c r="K61" s="63"/>
      <c r="L61" s="63"/>
      <c r="M61" s="63"/>
      <c r="N61" s="63" t="s">
        <v>338</v>
      </c>
    </row>
    <row r="62" spans="1:18" ht="12" customHeight="1" x14ac:dyDescent="0.25">
      <c r="A62" s="865">
        <v>6</v>
      </c>
      <c r="B62" s="866"/>
      <c r="C62" s="63"/>
      <c r="D62" s="63"/>
      <c r="E62" s="396">
        <v>44592</v>
      </c>
      <c r="F62" s="63"/>
      <c r="G62" s="63"/>
      <c r="H62" s="63"/>
      <c r="I62" s="63"/>
      <c r="J62" s="63"/>
      <c r="K62" s="63"/>
      <c r="L62" s="63"/>
      <c r="M62" s="63" t="s">
        <v>338</v>
      </c>
      <c r="N62" s="63"/>
    </row>
    <row r="63" spans="1:18" ht="12" customHeight="1" x14ac:dyDescent="0.25">
      <c r="A63" s="865">
        <v>7</v>
      </c>
      <c r="B63" s="866"/>
      <c r="C63" s="63"/>
      <c r="D63" s="63"/>
      <c r="E63" s="63"/>
      <c r="F63" s="63"/>
      <c r="G63" s="63"/>
      <c r="H63" s="63"/>
      <c r="I63" s="63"/>
      <c r="J63" s="63"/>
      <c r="K63" s="63"/>
      <c r="L63" s="63"/>
      <c r="M63" s="63"/>
      <c r="N63" s="73"/>
      <c r="O63" s="66"/>
    </row>
    <row r="64" spans="1:18" ht="12" customHeight="1" x14ac:dyDescent="0.25">
      <c r="A64" s="865">
        <v>8</v>
      </c>
      <c r="B64" s="866"/>
      <c r="C64" s="63"/>
      <c r="D64" s="63"/>
      <c r="E64" s="63"/>
      <c r="F64" s="63"/>
      <c r="G64" s="63"/>
      <c r="H64" s="63"/>
      <c r="I64" s="63"/>
      <c r="J64" s="63"/>
      <c r="K64" s="63"/>
      <c r="L64" s="63"/>
      <c r="M64" s="63"/>
      <c r="N64" s="63" t="s">
        <v>338</v>
      </c>
    </row>
    <row r="65" spans="1:19" x14ac:dyDescent="0.25">
      <c r="A65" s="865">
        <v>9</v>
      </c>
      <c r="B65" s="866"/>
      <c r="C65" s="144"/>
      <c r="D65" s="63"/>
      <c r="E65" s="396">
        <v>44592</v>
      </c>
      <c r="F65" s="63"/>
      <c r="G65" s="63"/>
      <c r="H65" s="63"/>
      <c r="I65" s="63"/>
      <c r="J65" s="63"/>
      <c r="K65" s="63"/>
      <c r="L65" s="63"/>
      <c r="M65" s="63"/>
      <c r="N65" s="63"/>
    </row>
    <row r="66" spans="1:19" ht="36" hidden="1" customHeight="1" x14ac:dyDescent="0.25">
      <c r="A66" s="67"/>
      <c r="B66" s="67"/>
      <c r="C66" s="67"/>
      <c r="D66" s="67"/>
      <c r="E66" s="67"/>
      <c r="F66" s="67"/>
      <c r="G66" s="67"/>
      <c r="H66" s="67"/>
      <c r="I66" s="67"/>
      <c r="J66" s="67"/>
      <c r="K66" s="67"/>
      <c r="L66" s="67"/>
      <c r="M66" s="67"/>
      <c r="N66" s="67"/>
    </row>
    <row r="67" spans="1:19" x14ac:dyDescent="0.25">
      <c r="A67" s="862" t="s">
        <v>306</v>
      </c>
      <c r="B67" s="863"/>
      <c r="C67" s="863"/>
      <c r="D67" s="863"/>
      <c r="E67" s="863"/>
      <c r="F67" s="863"/>
      <c r="G67" s="863"/>
      <c r="H67" s="863"/>
      <c r="I67" s="863"/>
      <c r="J67" s="863"/>
      <c r="K67" s="863"/>
      <c r="L67" s="863"/>
      <c r="M67" s="863"/>
      <c r="N67" s="864"/>
    </row>
    <row r="68" spans="1:19" ht="31.5" customHeight="1" x14ac:dyDescent="0.25">
      <c r="A68" s="68" t="s">
        <v>307</v>
      </c>
      <c r="B68" s="867" t="s">
        <v>308</v>
      </c>
      <c r="C68" s="868"/>
      <c r="D68" s="868"/>
      <c r="E68" s="868"/>
      <c r="F68" s="869"/>
      <c r="G68" s="870" t="s">
        <v>309</v>
      </c>
      <c r="H68" s="870"/>
      <c r="I68" s="870" t="s">
        <v>310</v>
      </c>
      <c r="J68" s="870"/>
      <c r="K68" s="870" t="s">
        <v>311</v>
      </c>
      <c r="L68" s="870"/>
      <c r="M68" s="871" t="s">
        <v>312</v>
      </c>
      <c r="N68" s="871"/>
    </row>
    <row r="69" spans="1:19" x14ac:dyDescent="0.25">
      <c r="A69" s="135" t="s">
        <v>468</v>
      </c>
      <c r="B69" s="831" t="s">
        <v>372</v>
      </c>
      <c r="C69" s="838"/>
      <c r="D69" s="838"/>
      <c r="E69" s="838"/>
      <c r="F69" s="839"/>
      <c r="G69" s="840">
        <v>30.1</v>
      </c>
      <c r="H69" s="841"/>
      <c r="I69" s="842">
        <v>2</v>
      </c>
      <c r="J69" s="842"/>
      <c r="K69" s="834">
        <f>I69*100/$Q$75</f>
        <v>16.666666666666668</v>
      </c>
      <c r="L69" s="835"/>
      <c r="M69" s="836">
        <f t="shared" ref="M69" si="0">G69*I69</f>
        <v>60.2</v>
      </c>
      <c r="N69" s="837"/>
    </row>
    <row r="70" spans="1:19" x14ac:dyDescent="0.25">
      <c r="A70" s="135" t="s">
        <v>468</v>
      </c>
      <c r="B70" s="831" t="s">
        <v>373</v>
      </c>
      <c r="C70" s="838"/>
      <c r="D70" s="838"/>
      <c r="E70" s="838"/>
      <c r="F70" s="839"/>
      <c r="G70" s="840">
        <v>30.78</v>
      </c>
      <c r="H70" s="841"/>
      <c r="I70" s="842">
        <v>2</v>
      </c>
      <c r="J70" s="842"/>
      <c r="K70" s="834">
        <f t="shared" ref="K70:K75" si="1">I70*100/$Q$75</f>
        <v>16.666666666666668</v>
      </c>
      <c r="L70" s="835"/>
      <c r="M70" s="836">
        <f t="shared" ref="M70:M75" si="2">G70*I70</f>
        <v>61.56</v>
      </c>
      <c r="N70" s="837"/>
    </row>
    <row r="71" spans="1:19" x14ac:dyDescent="0.25">
      <c r="A71" s="135"/>
      <c r="B71" s="831"/>
      <c r="C71" s="832"/>
      <c r="D71" s="832"/>
      <c r="E71" s="832"/>
      <c r="F71" s="833"/>
      <c r="G71" s="843"/>
      <c r="H71" s="841"/>
      <c r="I71" s="834"/>
      <c r="J71" s="835"/>
      <c r="K71" s="834"/>
      <c r="L71" s="835"/>
      <c r="M71" s="836"/>
      <c r="N71" s="837"/>
    </row>
    <row r="72" spans="1:19" x14ac:dyDescent="0.25">
      <c r="A72" s="135" t="s">
        <v>469</v>
      </c>
      <c r="B72" s="831" t="s">
        <v>374</v>
      </c>
      <c r="C72" s="838"/>
      <c r="D72" s="838"/>
      <c r="E72" s="838"/>
      <c r="F72" s="839"/>
      <c r="G72" s="840">
        <v>27.3</v>
      </c>
      <c r="H72" s="841"/>
      <c r="I72" s="842">
        <v>2</v>
      </c>
      <c r="J72" s="842"/>
      <c r="K72" s="834">
        <f t="shared" si="1"/>
        <v>16.666666666666668</v>
      </c>
      <c r="L72" s="835"/>
      <c r="M72" s="836">
        <f t="shared" si="2"/>
        <v>54.6</v>
      </c>
      <c r="N72" s="837"/>
    </row>
    <row r="73" spans="1:19" x14ac:dyDescent="0.25">
      <c r="A73" s="135" t="s">
        <v>470</v>
      </c>
      <c r="B73" s="831" t="s">
        <v>375</v>
      </c>
      <c r="C73" s="838"/>
      <c r="D73" s="838"/>
      <c r="E73" s="838"/>
      <c r="F73" s="839"/>
      <c r="G73" s="840">
        <v>26.5</v>
      </c>
      <c r="H73" s="841"/>
      <c r="I73" s="834">
        <v>2</v>
      </c>
      <c r="J73" s="835"/>
      <c r="K73" s="834">
        <f t="shared" si="1"/>
        <v>16.666666666666668</v>
      </c>
      <c r="L73" s="835"/>
      <c r="M73" s="836">
        <f t="shared" si="2"/>
        <v>53</v>
      </c>
      <c r="N73" s="837"/>
    </row>
    <row r="74" spans="1:19" x14ac:dyDescent="0.25">
      <c r="A74" s="135" t="s">
        <v>471</v>
      </c>
      <c r="B74" s="831" t="s">
        <v>376</v>
      </c>
      <c r="C74" s="838"/>
      <c r="D74" s="838"/>
      <c r="E74" s="838"/>
      <c r="F74" s="839"/>
      <c r="G74" s="840">
        <v>25.6</v>
      </c>
      <c r="H74" s="841"/>
      <c r="I74" s="834">
        <v>2</v>
      </c>
      <c r="J74" s="835"/>
      <c r="K74" s="834">
        <f t="shared" si="1"/>
        <v>16.666666666666668</v>
      </c>
      <c r="L74" s="835"/>
      <c r="M74" s="836">
        <f t="shared" si="2"/>
        <v>51.2</v>
      </c>
      <c r="N74" s="837"/>
    </row>
    <row r="75" spans="1:19" x14ac:dyDescent="0.25">
      <c r="A75" s="135" t="s">
        <v>468</v>
      </c>
      <c r="B75" s="831" t="s">
        <v>378</v>
      </c>
      <c r="C75" s="838"/>
      <c r="D75" s="838"/>
      <c r="E75" s="838"/>
      <c r="F75" s="839"/>
      <c r="G75" s="840">
        <v>28.3</v>
      </c>
      <c r="H75" s="841"/>
      <c r="I75" s="842">
        <v>2</v>
      </c>
      <c r="J75" s="842"/>
      <c r="K75" s="834">
        <f t="shared" si="1"/>
        <v>16.666666666666668</v>
      </c>
      <c r="L75" s="835"/>
      <c r="M75" s="836">
        <f t="shared" si="2"/>
        <v>56.6</v>
      </c>
      <c r="N75" s="837"/>
      <c r="Q75" s="55">
        <f>SUM(I69:J75)</f>
        <v>12</v>
      </c>
      <c r="S75" s="55">
        <f>SUM(K69:L75)</f>
        <v>100.00000000000001</v>
      </c>
    </row>
    <row r="76" spans="1:19" x14ac:dyDescent="0.25">
      <c r="A76" s="70">
        <f>COUNTA(B69:F75)</f>
        <v>6</v>
      </c>
      <c r="B76" s="860" t="s">
        <v>313</v>
      </c>
      <c r="C76" s="860"/>
      <c r="D76" s="860"/>
      <c r="E76" s="860"/>
      <c r="F76" s="860"/>
      <c r="G76" s="860"/>
      <c r="H76" s="860"/>
      <c r="I76" s="860"/>
      <c r="J76" s="860"/>
      <c r="K76" s="860"/>
      <c r="L76" s="861"/>
      <c r="M76" s="850">
        <f>SUM(M69:N75)</f>
        <v>337.16</v>
      </c>
      <c r="N76" s="851"/>
    </row>
    <row r="77" spans="1:19" x14ac:dyDescent="0.25">
      <c r="A77" s="67"/>
      <c r="B77" s="67"/>
      <c r="C77" s="67"/>
      <c r="D77" s="67"/>
      <c r="E77" s="67"/>
      <c r="F77" s="67"/>
      <c r="G77" s="67"/>
      <c r="H77" s="67"/>
      <c r="I77" s="67"/>
      <c r="J77" s="67"/>
      <c r="K77" s="67"/>
      <c r="L77" s="67"/>
      <c r="M77" s="67"/>
      <c r="N77" s="67"/>
    </row>
    <row r="78" spans="1:19" x14ac:dyDescent="0.25">
      <c r="A78" s="862" t="s">
        <v>314</v>
      </c>
      <c r="B78" s="863"/>
      <c r="C78" s="863"/>
      <c r="D78" s="863"/>
      <c r="E78" s="863"/>
      <c r="F78" s="863"/>
      <c r="G78" s="863"/>
      <c r="H78" s="863"/>
      <c r="I78" s="863"/>
      <c r="J78" s="863"/>
      <c r="K78" s="863"/>
      <c r="L78" s="863"/>
      <c r="M78" s="863"/>
      <c r="N78" s="864"/>
    </row>
    <row r="79" spans="1:19" x14ac:dyDescent="0.25">
      <c r="A79" s="844" t="s">
        <v>315</v>
      </c>
      <c r="B79" s="845"/>
      <c r="C79" s="845"/>
      <c r="D79" s="846"/>
      <c r="E79" s="844" t="s">
        <v>115</v>
      </c>
      <c r="F79" s="845"/>
      <c r="G79" s="845"/>
      <c r="H79" s="845"/>
      <c r="I79" s="845"/>
      <c r="J79" s="845"/>
      <c r="K79" s="845"/>
      <c r="L79" s="845"/>
      <c r="M79" s="847" t="s">
        <v>316</v>
      </c>
      <c r="N79" s="848"/>
    </row>
    <row r="80" spans="1:19" x14ac:dyDescent="0.25">
      <c r="A80" s="857" t="s">
        <v>472</v>
      </c>
      <c r="B80" s="853"/>
      <c r="C80" s="853"/>
      <c r="D80" s="854"/>
      <c r="E80" s="857" t="s">
        <v>505</v>
      </c>
      <c r="F80" s="853"/>
      <c r="G80" s="853"/>
      <c r="H80" s="853"/>
      <c r="I80" s="853"/>
      <c r="J80" s="853"/>
      <c r="K80" s="853"/>
      <c r="L80" s="853"/>
      <c r="M80" s="858"/>
      <c r="N80" s="859"/>
    </row>
    <row r="81" spans="1:14" x14ac:dyDescent="0.25">
      <c r="A81" s="852"/>
      <c r="B81" s="853"/>
      <c r="C81" s="853"/>
      <c r="D81" s="854"/>
      <c r="E81" s="852"/>
      <c r="F81" s="853"/>
      <c r="G81" s="853"/>
      <c r="H81" s="853"/>
      <c r="I81" s="853"/>
      <c r="J81" s="853"/>
      <c r="K81" s="853"/>
      <c r="L81" s="853"/>
      <c r="M81" s="855"/>
      <c r="N81" s="856"/>
    </row>
    <row r="82" spans="1:14" x14ac:dyDescent="0.25">
      <c r="A82" s="847" t="s">
        <v>317</v>
      </c>
      <c r="B82" s="849"/>
      <c r="C82" s="849"/>
      <c r="D82" s="849"/>
      <c r="E82" s="849"/>
      <c r="F82" s="849"/>
      <c r="G82" s="849"/>
      <c r="H82" s="849"/>
      <c r="I82" s="849"/>
      <c r="J82" s="849"/>
      <c r="K82" s="849"/>
      <c r="L82" s="848"/>
      <c r="M82" s="850">
        <f>SUM(M76+M80)</f>
        <v>337.16</v>
      </c>
      <c r="N82" s="851"/>
    </row>
    <row r="86" spans="1:14" x14ac:dyDescent="0.25">
      <c r="E86" s="395"/>
      <c r="F86" s="395"/>
      <c r="G86" s="395"/>
      <c r="H86" s="395"/>
      <c r="I86" s="395"/>
      <c r="J86" s="395"/>
      <c r="K86" s="395"/>
    </row>
    <row r="65400" spans="251:255" x14ac:dyDescent="0.25">
      <c r="IQ65400" s="56" t="s">
        <v>318</v>
      </c>
      <c r="IR65400" s="56" t="s">
        <v>319</v>
      </c>
      <c r="IS65400" s="56" t="s">
        <v>320</v>
      </c>
      <c r="IT65400" s="56" t="s">
        <v>321</v>
      </c>
      <c r="IU65400" s="56" t="s">
        <v>322</v>
      </c>
    </row>
    <row r="65401" spans="251:255" x14ac:dyDescent="0.25">
      <c r="IQ65401" s="56" t="e">
        <f>#REF!&amp;$C$9</f>
        <v>#REF!</v>
      </c>
      <c r="IR65401" s="56" t="e">
        <f>#REF!</f>
        <v>#REF!</v>
      </c>
      <c r="IS65401" s="56" t="e">
        <f>$B$24&amp;" - "&amp;$B$25&amp;" - "&amp;$B$28&amp;" - "&amp;$I$28&amp;" - "&amp;#REF!&amp;" - "&amp;#REF!&amp;" - "&amp;#REF!&amp;" - "&amp;#REF!</f>
        <v>#REF!</v>
      </c>
      <c r="IT65401" s="56"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1" s="56" t="e">
        <f>#REF!</f>
        <v>#REF!</v>
      </c>
    </row>
  </sheetData>
  <mergeCells count="244">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7"/>
    <mergeCell ref="A58:B58"/>
    <mergeCell ref="A59:B59"/>
    <mergeCell ref="O53:P53"/>
    <mergeCell ref="Q53:R53"/>
    <mergeCell ref="A55:N55"/>
    <mergeCell ref="A56:B56"/>
    <mergeCell ref="A53:H53"/>
    <mergeCell ref="I53:J53"/>
    <mergeCell ref="K53:L53"/>
    <mergeCell ref="M53:N53"/>
    <mergeCell ref="A64:B64"/>
    <mergeCell ref="A65:B65"/>
    <mergeCell ref="A60:B60"/>
    <mergeCell ref="A61:B61"/>
    <mergeCell ref="A62:B62"/>
    <mergeCell ref="A63:B63"/>
    <mergeCell ref="A67:N67"/>
    <mergeCell ref="B68:F68"/>
    <mergeCell ref="G68:H68"/>
    <mergeCell ref="I68:J68"/>
    <mergeCell ref="K68:L68"/>
    <mergeCell ref="M68:N68"/>
    <mergeCell ref="M69:N69"/>
    <mergeCell ref="B70:F70"/>
    <mergeCell ref="G70:H70"/>
    <mergeCell ref="I70:J70"/>
    <mergeCell ref="K70:L70"/>
    <mergeCell ref="M70:N70"/>
    <mergeCell ref="B69:F69"/>
    <mergeCell ref="G69:H69"/>
    <mergeCell ref="I69:J69"/>
    <mergeCell ref="K69:L69"/>
    <mergeCell ref="M75:N75"/>
    <mergeCell ref="B76:L76"/>
    <mergeCell ref="M76:N76"/>
    <mergeCell ref="A78:N78"/>
    <mergeCell ref="B75:F75"/>
    <mergeCell ref="G75:H75"/>
    <mergeCell ref="I75:J75"/>
    <mergeCell ref="K75:L75"/>
    <mergeCell ref="B73:F73"/>
    <mergeCell ref="B74:F74"/>
    <mergeCell ref="G73:H73"/>
    <mergeCell ref="G74:H74"/>
    <mergeCell ref="A79:D79"/>
    <mergeCell ref="E79:L79"/>
    <mergeCell ref="M79:N79"/>
    <mergeCell ref="A82:L82"/>
    <mergeCell ref="M82:N82"/>
    <mergeCell ref="A81:D81"/>
    <mergeCell ref="E81:L81"/>
    <mergeCell ref="M81:N81"/>
    <mergeCell ref="A80:D80"/>
    <mergeCell ref="E80:L80"/>
    <mergeCell ref="M80:N80"/>
    <mergeCell ref="B71:F71"/>
    <mergeCell ref="I71:J71"/>
    <mergeCell ref="K71:L71"/>
    <mergeCell ref="M71:N71"/>
    <mergeCell ref="M73:N73"/>
    <mergeCell ref="M74:N74"/>
    <mergeCell ref="I73:J73"/>
    <mergeCell ref="K73:L73"/>
    <mergeCell ref="I74:J74"/>
    <mergeCell ref="K74:L74"/>
    <mergeCell ref="B72:F72"/>
    <mergeCell ref="G72:H72"/>
    <mergeCell ref="I72:J72"/>
    <mergeCell ref="K72:L72"/>
    <mergeCell ref="M72:N72"/>
    <mergeCell ref="G71:H71"/>
  </mergeCells>
  <phoneticPr fontId="27" type="noConversion"/>
  <conditionalFormatting sqref="C57:N59 C60:M60 C61:N65">
    <cfRule type="cellIs" dxfId="54" priority="1" stopIfTrue="1" operator="equal">
      <formula>"x"</formula>
    </cfRule>
  </conditionalFormatting>
  <conditionalFormatting sqref="N60">
    <cfRule type="cellIs" dxfId="5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5" xr:uid="{00000000-0002-0000-06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3"/>
  <sheetViews>
    <sheetView topLeftCell="A30" workbookViewId="0">
      <selection activeCell="K38" sqref="K38:L38"/>
    </sheetView>
  </sheetViews>
  <sheetFormatPr defaultRowHeight="15" x14ac:dyDescent="0.25"/>
  <cols>
    <col min="2" max="2" width="10.85546875" customWidth="1"/>
  </cols>
  <sheetData>
    <row r="1" spans="1:14" ht="18.75" thickBot="1" x14ac:dyDescent="0.3">
      <c r="A1" s="912" t="s">
        <v>390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31.5" customHeight="1" x14ac:dyDescent="0.25">
      <c r="A3" s="913" t="s">
        <v>388</v>
      </c>
      <c r="B3" s="914"/>
      <c r="C3" s="914"/>
      <c r="D3" s="915"/>
      <c r="E3" s="916" t="s">
        <v>400</v>
      </c>
      <c r="F3" s="917"/>
      <c r="G3" s="917"/>
      <c r="H3" s="918"/>
      <c r="I3" s="1039" t="s">
        <v>401</v>
      </c>
      <c r="J3" s="1040"/>
      <c r="K3" s="1040"/>
      <c r="L3" s="1040"/>
      <c r="M3" s="1040"/>
      <c r="N3" s="1041"/>
    </row>
    <row r="4" spans="1:14" x14ac:dyDescent="0.25">
      <c r="A4" s="928" t="s">
        <v>394</v>
      </c>
      <c r="B4" s="929"/>
      <c r="C4" s="929"/>
      <c r="D4" s="930"/>
      <c r="E4" s="934" t="s">
        <v>794</v>
      </c>
      <c r="F4" s="935"/>
      <c r="G4" s="935"/>
      <c r="H4" s="935"/>
      <c r="I4" s="936" t="s">
        <v>402</v>
      </c>
      <c r="J4" s="937"/>
      <c r="K4" s="937"/>
      <c r="L4" s="1032"/>
      <c r="M4" s="1032"/>
      <c r="N4" s="1033"/>
    </row>
    <row r="5" spans="1:14" x14ac:dyDescent="0.25">
      <c r="A5" s="931"/>
      <c r="B5" s="932"/>
      <c r="C5" s="932"/>
      <c r="D5" s="933"/>
      <c r="E5" s="935"/>
      <c r="F5" s="935"/>
      <c r="G5" s="935"/>
      <c r="H5" s="935"/>
      <c r="I5" s="1034"/>
      <c r="J5" s="1035"/>
      <c r="K5" s="1035"/>
      <c r="L5" s="1035"/>
      <c r="M5" s="1035"/>
      <c r="N5" s="1036"/>
    </row>
    <row r="6" spans="1:14" x14ac:dyDescent="0.25">
      <c r="A6" s="943" t="s">
        <v>279</v>
      </c>
      <c r="B6" s="944"/>
      <c r="C6" s="944"/>
      <c r="D6" s="945"/>
      <c r="E6" s="949" t="s">
        <v>396</v>
      </c>
      <c r="F6" s="949"/>
      <c r="G6" s="949"/>
      <c r="H6" s="950"/>
      <c r="I6" s="1015" t="s">
        <v>280</v>
      </c>
      <c r="J6" s="1015"/>
      <c r="K6" s="1015"/>
      <c r="L6" s="1015"/>
      <c r="M6" s="1015"/>
      <c r="N6" s="1015"/>
    </row>
    <row r="7" spans="1:14" x14ac:dyDescent="0.25">
      <c r="A7" s="946"/>
      <c r="B7" s="947"/>
      <c r="C7" s="947"/>
      <c r="D7" s="948"/>
      <c r="E7" s="951"/>
      <c r="F7" s="951"/>
      <c r="G7" s="951"/>
      <c r="H7" s="952"/>
      <c r="I7" s="1037">
        <v>2021</v>
      </c>
      <c r="J7" s="1038"/>
      <c r="K7" s="1015">
        <v>2022</v>
      </c>
      <c r="L7" s="1015"/>
      <c r="M7" s="1015">
        <v>2023</v>
      </c>
      <c r="N7" s="1015"/>
    </row>
    <row r="8" spans="1:14" x14ac:dyDescent="0.25">
      <c r="A8" s="920" t="s">
        <v>281</v>
      </c>
      <c r="B8" s="921"/>
      <c r="C8" s="921"/>
      <c r="D8" s="922"/>
      <c r="E8" s="923" t="s">
        <v>816</v>
      </c>
      <c r="F8" s="923"/>
      <c r="G8" s="923"/>
      <c r="H8" s="924"/>
      <c r="I8" s="1026" t="s">
        <v>338</v>
      </c>
      <c r="J8" s="1027"/>
      <c r="K8" s="1028"/>
      <c r="L8" s="1028"/>
      <c r="M8" s="1028"/>
      <c r="N8" s="1028"/>
    </row>
    <row r="9" spans="1:14" ht="45.75" customHeight="1" x14ac:dyDescent="0.25">
      <c r="A9" s="972" t="s">
        <v>283</v>
      </c>
      <c r="B9" s="973"/>
      <c r="C9" s="1029" t="s">
        <v>792</v>
      </c>
      <c r="D9" s="1030"/>
      <c r="E9" s="1030"/>
      <c r="F9" s="1030"/>
      <c r="G9" s="1030"/>
      <c r="H9" s="1030"/>
      <c r="I9" s="1030"/>
      <c r="J9" s="1030"/>
      <c r="K9" s="1030"/>
      <c r="L9" s="1030"/>
      <c r="M9" s="1030"/>
      <c r="N9" s="1031"/>
    </row>
    <row r="10" spans="1:14" x14ac:dyDescent="0.25">
      <c r="A10" s="972"/>
      <c r="B10" s="973"/>
      <c r="C10" s="974"/>
      <c r="D10" s="1023"/>
      <c r="E10" s="1023"/>
      <c r="F10" s="1023"/>
      <c r="G10" s="1023"/>
      <c r="H10" s="1023"/>
      <c r="I10" s="1023"/>
      <c r="J10" s="1023"/>
      <c r="K10" s="1023"/>
      <c r="L10" s="1023"/>
      <c r="M10" s="1023"/>
      <c r="N10" s="1024"/>
    </row>
    <row r="11" spans="1:14" x14ac:dyDescent="0.25">
      <c r="A11" s="956" t="s">
        <v>284</v>
      </c>
      <c r="B11" s="957"/>
      <c r="C11" s="1025" t="s">
        <v>845</v>
      </c>
      <c r="D11" s="963"/>
      <c r="E11" s="963"/>
      <c r="F11" s="963"/>
      <c r="G11" s="963"/>
      <c r="H11" s="963"/>
      <c r="I11" s="963"/>
      <c r="J11" s="963"/>
      <c r="K11" s="963"/>
      <c r="L11" s="963"/>
      <c r="M11" s="963"/>
      <c r="N11" s="964"/>
    </row>
    <row r="12" spans="1:14" x14ac:dyDescent="0.25">
      <c r="A12" s="958"/>
      <c r="B12" s="959"/>
      <c r="C12" s="965"/>
      <c r="D12" s="966"/>
      <c r="E12" s="966"/>
      <c r="F12" s="966"/>
      <c r="G12" s="966"/>
      <c r="H12" s="966"/>
      <c r="I12" s="966"/>
      <c r="J12" s="966"/>
      <c r="K12" s="966"/>
      <c r="L12" s="966"/>
      <c r="M12" s="966"/>
      <c r="N12" s="967"/>
    </row>
    <row r="13" spans="1:14" x14ac:dyDescent="0.25">
      <c r="A13" s="958"/>
      <c r="B13" s="959"/>
      <c r="C13" s="965"/>
      <c r="D13" s="966"/>
      <c r="E13" s="966"/>
      <c r="F13" s="966"/>
      <c r="G13" s="966"/>
      <c r="H13" s="966"/>
      <c r="I13" s="966"/>
      <c r="J13" s="966"/>
      <c r="K13" s="966"/>
      <c r="L13" s="966"/>
      <c r="M13" s="966"/>
      <c r="N13" s="967"/>
    </row>
    <row r="14" spans="1:14" x14ac:dyDescent="0.25">
      <c r="A14" s="958"/>
      <c r="B14" s="959"/>
      <c r="C14" s="965"/>
      <c r="D14" s="966"/>
      <c r="E14" s="966"/>
      <c r="F14" s="966"/>
      <c r="G14" s="966"/>
      <c r="H14" s="966"/>
      <c r="I14" s="966"/>
      <c r="J14" s="966"/>
      <c r="K14" s="966"/>
      <c r="L14" s="966"/>
      <c r="M14" s="966"/>
      <c r="N14" s="967"/>
    </row>
    <row r="15" spans="1:14" x14ac:dyDescent="0.25">
      <c r="A15" s="958"/>
      <c r="B15" s="959"/>
      <c r="C15" s="965"/>
      <c r="D15" s="966"/>
      <c r="E15" s="966"/>
      <c r="F15" s="966"/>
      <c r="G15" s="966"/>
      <c r="H15" s="966"/>
      <c r="I15" s="966"/>
      <c r="J15" s="966"/>
      <c r="K15" s="966"/>
      <c r="L15" s="966"/>
      <c r="M15" s="966"/>
      <c r="N15" s="967"/>
    </row>
    <row r="16" spans="1:14" hidden="1" x14ac:dyDescent="0.25">
      <c r="A16" s="958"/>
      <c r="B16" s="959"/>
      <c r="C16" s="965"/>
      <c r="D16" s="966"/>
      <c r="E16" s="966"/>
      <c r="F16" s="966"/>
      <c r="G16" s="966"/>
      <c r="H16" s="966"/>
      <c r="I16" s="966"/>
      <c r="J16" s="966"/>
      <c r="K16" s="966"/>
      <c r="L16" s="966"/>
      <c r="M16" s="966"/>
      <c r="N16" s="967"/>
    </row>
    <row r="17" spans="1:14" hidden="1" x14ac:dyDescent="0.25">
      <c r="A17" s="958"/>
      <c r="B17" s="959"/>
      <c r="C17" s="965"/>
      <c r="D17" s="966"/>
      <c r="E17" s="966"/>
      <c r="F17" s="966"/>
      <c r="G17" s="966"/>
      <c r="H17" s="966"/>
      <c r="I17" s="966"/>
      <c r="J17" s="966"/>
      <c r="K17" s="966"/>
      <c r="L17" s="966"/>
      <c r="M17" s="966"/>
      <c r="N17" s="967"/>
    </row>
    <row r="18" spans="1:14" hidden="1" x14ac:dyDescent="0.25">
      <c r="A18" s="958"/>
      <c r="B18" s="959"/>
      <c r="C18" s="965"/>
      <c r="D18" s="966"/>
      <c r="E18" s="966"/>
      <c r="F18" s="966"/>
      <c r="G18" s="966"/>
      <c r="H18" s="966"/>
      <c r="I18" s="966"/>
      <c r="J18" s="966"/>
      <c r="K18" s="966"/>
      <c r="L18" s="966"/>
      <c r="M18" s="966"/>
      <c r="N18" s="967"/>
    </row>
    <row r="19" spans="1:14" hidden="1" x14ac:dyDescent="0.25">
      <c r="A19" s="958"/>
      <c r="B19" s="959"/>
      <c r="C19" s="965"/>
      <c r="D19" s="966"/>
      <c r="E19" s="966"/>
      <c r="F19" s="966"/>
      <c r="G19" s="966"/>
      <c r="H19" s="966"/>
      <c r="I19" s="966"/>
      <c r="J19" s="966"/>
      <c r="K19" s="966"/>
      <c r="L19" s="966"/>
      <c r="M19" s="966"/>
      <c r="N19" s="967"/>
    </row>
    <row r="20" spans="1:14" hidden="1" x14ac:dyDescent="0.25">
      <c r="A20" s="958"/>
      <c r="B20" s="959"/>
      <c r="C20" s="965"/>
      <c r="D20" s="966"/>
      <c r="E20" s="966"/>
      <c r="F20" s="966"/>
      <c r="G20" s="966"/>
      <c r="H20" s="966"/>
      <c r="I20" s="966"/>
      <c r="J20" s="966"/>
      <c r="K20" s="966"/>
      <c r="L20" s="966"/>
      <c r="M20" s="966"/>
      <c r="N20" s="967"/>
    </row>
    <row r="21" spans="1:14" hidden="1" x14ac:dyDescent="0.25">
      <c r="A21" s="958"/>
      <c r="B21" s="959"/>
      <c r="C21" s="965"/>
      <c r="D21" s="966"/>
      <c r="E21" s="966"/>
      <c r="F21" s="966"/>
      <c r="G21" s="966"/>
      <c r="H21" s="966"/>
      <c r="I21" s="966"/>
      <c r="J21" s="966"/>
      <c r="K21" s="966"/>
      <c r="L21" s="966"/>
      <c r="M21" s="966"/>
      <c r="N21" s="967"/>
    </row>
    <row r="22" spans="1:14" hidden="1" x14ac:dyDescent="0.25">
      <c r="A22" s="958"/>
      <c r="B22" s="959"/>
      <c r="C22" s="965"/>
      <c r="D22" s="966"/>
      <c r="E22" s="966"/>
      <c r="F22" s="966"/>
      <c r="G22" s="966"/>
      <c r="H22" s="966"/>
      <c r="I22" s="966"/>
      <c r="J22" s="966"/>
      <c r="K22" s="966"/>
      <c r="L22" s="966"/>
      <c r="M22" s="966"/>
      <c r="N22" s="967"/>
    </row>
    <row r="23" spans="1:14" hidden="1" x14ac:dyDescent="0.25">
      <c r="A23" s="960"/>
      <c r="B23" s="961"/>
      <c r="C23" s="968"/>
      <c r="D23" s="969"/>
      <c r="E23" s="969"/>
      <c r="F23" s="969"/>
      <c r="G23" s="969"/>
      <c r="H23" s="969"/>
      <c r="I23" s="969"/>
      <c r="J23" s="969"/>
      <c r="K23" s="969"/>
      <c r="L23" s="969"/>
      <c r="M23" s="969"/>
      <c r="N23" s="970"/>
    </row>
    <row r="24" spans="1:14" x14ac:dyDescent="0.25">
      <c r="A24" s="885" t="s">
        <v>0</v>
      </c>
      <c r="B24" s="971"/>
      <c r="C24" s="971"/>
      <c r="D24" s="971"/>
      <c r="E24" s="971"/>
      <c r="F24" s="971"/>
      <c r="G24" s="971"/>
      <c r="H24" s="971"/>
      <c r="I24" s="971"/>
      <c r="J24" s="971"/>
      <c r="K24" s="971"/>
      <c r="L24" s="971"/>
      <c r="M24" s="971"/>
      <c r="N24" s="886"/>
    </row>
    <row r="25" spans="1:14" ht="30.75" customHeight="1" x14ac:dyDescent="0.25">
      <c r="A25" s="59">
        <v>1</v>
      </c>
      <c r="B25" s="907" t="s">
        <v>793</v>
      </c>
      <c r="C25" s="908"/>
      <c r="D25" s="908"/>
      <c r="E25" s="908"/>
      <c r="F25" s="908"/>
      <c r="G25" s="909"/>
      <c r="H25" s="59">
        <v>6</v>
      </c>
      <c r="I25" s="907"/>
      <c r="J25" s="908"/>
      <c r="K25" s="908"/>
      <c r="L25" s="908"/>
      <c r="M25" s="908"/>
      <c r="N25" s="909"/>
    </row>
    <row r="26" spans="1:14" ht="26.25" customHeight="1" x14ac:dyDescent="0.25">
      <c r="A26" s="59">
        <v>2</v>
      </c>
      <c r="B26" s="907" t="s">
        <v>403</v>
      </c>
      <c r="C26" s="908"/>
      <c r="D26" s="908"/>
      <c r="E26" s="908"/>
      <c r="F26" s="908"/>
      <c r="G26" s="909"/>
      <c r="H26" s="59">
        <v>7</v>
      </c>
      <c r="I26" s="907"/>
      <c r="J26" s="908"/>
      <c r="K26" s="908"/>
      <c r="L26" s="908"/>
      <c r="M26" s="908"/>
      <c r="N26" s="909"/>
    </row>
    <row r="27" spans="1:14" x14ac:dyDescent="0.25">
      <c r="A27" s="59">
        <v>3</v>
      </c>
      <c r="B27" s="907"/>
      <c r="C27" s="908"/>
      <c r="D27" s="908"/>
      <c r="E27" s="908"/>
      <c r="F27" s="908"/>
      <c r="G27" s="909"/>
      <c r="H27" s="59">
        <v>8</v>
      </c>
      <c r="I27" s="907"/>
      <c r="J27" s="908"/>
      <c r="K27" s="908"/>
      <c r="L27" s="908"/>
      <c r="M27" s="908"/>
      <c r="N27" s="909"/>
    </row>
    <row r="28" spans="1:14" x14ac:dyDescent="0.25">
      <c r="A28" s="59">
        <v>4</v>
      </c>
      <c r="B28" s="907"/>
      <c r="C28" s="908"/>
      <c r="D28" s="908"/>
      <c r="E28" s="908"/>
      <c r="F28" s="908"/>
      <c r="G28" s="909"/>
      <c r="H28" s="59">
        <v>9</v>
      </c>
      <c r="I28" s="907"/>
      <c r="J28" s="908"/>
      <c r="K28" s="908"/>
      <c r="L28" s="908"/>
      <c r="M28" s="908"/>
      <c r="N28" s="909"/>
    </row>
    <row r="29" spans="1:14" x14ac:dyDescent="0.25">
      <c r="A29" s="59">
        <v>5</v>
      </c>
      <c r="B29" s="907"/>
      <c r="C29" s="908"/>
      <c r="D29" s="908"/>
      <c r="E29" s="908"/>
      <c r="F29" s="908"/>
      <c r="G29" s="909"/>
      <c r="H29" s="59">
        <v>10</v>
      </c>
      <c r="I29" s="910"/>
      <c r="J29" s="910"/>
      <c r="K29" s="910"/>
      <c r="L29" s="910"/>
      <c r="M29" s="910"/>
      <c r="N29" s="910"/>
    </row>
    <row r="30" spans="1:14" x14ac:dyDescent="0.25">
      <c r="A30" s="873" t="s">
        <v>286</v>
      </c>
      <c r="B30" s="874"/>
      <c r="C30" s="874"/>
      <c r="D30" s="874"/>
      <c r="E30" s="874"/>
      <c r="F30" s="874"/>
      <c r="G30" s="874"/>
      <c r="H30" s="874"/>
      <c r="I30" s="874"/>
      <c r="J30" s="874"/>
      <c r="K30" s="874"/>
      <c r="L30" s="874"/>
      <c r="M30" s="874"/>
      <c r="N30" s="875"/>
    </row>
    <row r="31" spans="1:14" x14ac:dyDescent="0.25">
      <c r="A31" s="882" t="s">
        <v>287</v>
      </c>
      <c r="B31" s="883"/>
      <c r="C31" s="883"/>
      <c r="D31" s="883"/>
      <c r="E31" s="883"/>
      <c r="F31" s="883"/>
      <c r="G31" s="883"/>
      <c r="H31" s="884"/>
      <c r="I31" s="885" t="s">
        <v>759</v>
      </c>
      <c r="J31" s="886"/>
      <c r="K31" s="887" t="s">
        <v>760</v>
      </c>
      <c r="L31" s="887"/>
      <c r="M31" s="876" t="s">
        <v>288</v>
      </c>
      <c r="N31" s="876"/>
    </row>
    <row r="32" spans="1:14" x14ac:dyDescent="0.25">
      <c r="A32" s="888" t="s">
        <v>795</v>
      </c>
      <c r="B32" s="889"/>
      <c r="C32" s="889"/>
      <c r="D32" s="889"/>
      <c r="E32" s="889"/>
      <c r="F32" s="889"/>
      <c r="G32" s="889"/>
      <c r="H32" s="890"/>
      <c r="I32" s="872">
        <v>4</v>
      </c>
      <c r="J32" s="872"/>
      <c r="K32" s="872">
        <v>12</v>
      </c>
      <c r="L32" s="872"/>
      <c r="M32" s="872"/>
      <c r="N32" s="872"/>
    </row>
    <row r="33" spans="1:14" hidden="1" x14ac:dyDescent="0.25">
      <c r="A33" s="888"/>
      <c r="B33" s="889"/>
      <c r="C33" s="889"/>
      <c r="D33" s="889"/>
      <c r="E33" s="889"/>
      <c r="F33" s="889"/>
      <c r="G33" s="889"/>
      <c r="H33" s="890"/>
      <c r="I33" s="872"/>
      <c r="J33" s="872"/>
      <c r="K33" s="1021"/>
      <c r="L33" s="1022"/>
      <c r="M33" s="1021"/>
      <c r="N33" s="1022"/>
    </row>
    <row r="34" spans="1:14" hidden="1" x14ac:dyDescent="0.25">
      <c r="A34" s="888"/>
      <c r="B34" s="889"/>
      <c r="C34" s="889"/>
      <c r="D34" s="889"/>
      <c r="E34" s="889"/>
      <c r="F34" s="889"/>
      <c r="G34" s="889"/>
      <c r="H34" s="890"/>
      <c r="I34" s="872"/>
      <c r="J34" s="872"/>
      <c r="K34" s="1021"/>
      <c r="L34" s="1022"/>
      <c r="M34" s="1021"/>
      <c r="N34" s="1022"/>
    </row>
    <row r="35" spans="1:14" hidden="1" x14ac:dyDescent="0.25">
      <c r="A35" s="888"/>
      <c r="B35" s="889"/>
      <c r="C35" s="889"/>
      <c r="D35" s="889"/>
      <c r="E35" s="889"/>
      <c r="F35" s="889"/>
      <c r="G35" s="889"/>
      <c r="H35" s="890"/>
      <c r="I35" s="872"/>
      <c r="J35" s="872"/>
      <c r="K35" s="1021"/>
      <c r="L35" s="1022"/>
      <c r="M35" s="1021"/>
      <c r="N35" s="1022"/>
    </row>
    <row r="36" spans="1:14" ht="15" customHeight="1" x14ac:dyDescent="0.25">
      <c r="A36" s="882" t="s">
        <v>289</v>
      </c>
      <c r="B36" s="883"/>
      <c r="C36" s="883"/>
      <c r="D36" s="883"/>
      <c r="E36" s="883"/>
      <c r="F36" s="883"/>
      <c r="G36" s="883"/>
      <c r="H36" s="884"/>
      <c r="I36" s="885" t="s">
        <v>759</v>
      </c>
      <c r="J36" s="886"/>
      <c r="K36" s="887" t="s">
        <v>760</v>
      </c>
      <c r="L36" s="887"/>
      <c r="M36" s="885" t="s">
        <v>288</v>
      </c>
      <c r="N36" s="886"/>
    </row>
    <row r="37" spans="1:14" x14ac:dyDescent="0.25">
      <c r="A37" s="888" t="s">
        <v>796</v>
      </c>
      <c r="B37" s="889"/>
      <c r="C37" s="889"/>
      <c r="D37" s="889"/>
      <c r="E37" s="889"/>
      <c r="F37" s="889"/>
      <c r="G37" s="889"/>
      <c r="H37" s="890"/>
      <c r="I37" s="872" t="s">
        <v>338</v>
      </c>
      <c r="J37" s="872"/>
      <c r="K37" s="898" t="s">
        <v>338</v>
      </c>
      <c r="L37" s="872"/>
      <c r="M37" s="872"/>
      <c r="N37" s="872"/>
    </row>
    <row r="38" spans="1:14" ht="15" customHeight="1" x14ac:dyDescent="0.25">
      <c r="A38" s="882" t="s">
        <v>290</v>
      </c>
      <c r="B38" s="883"/>
      <c r="C38" s="883"/>
      <c r="D38" s="883"/>
      <c r="E38" s="883"/>
      <c r="F38" s="883"/>
      <c r="G38" s="883"/>
      <c r="H38" s="884"/>
      <c r="I38" s="885" t="s">
        <v>759</v>
      </c>
      <c r="J38" s="886"/>
      <c r="K38" s="887" t="s">
        <v>760</v>
      </c>
      <c r="L38" s="887"/>
      <c r="M38" s="876" t="s">
        <v>397</v>
      </c>
      <c r="N38" s="876"/>
    </row>
    <row r="39" spans="1:14" x14ac:dyDescent="0.25">
      <c r="A39" s="888"/>
      <c r="B39" s="889"/>
      <c r="C39" s="889"/>
      <c r="D39" s="889"/>
      <c r="E39" s="889"/>
      <c r="F39" s="889"/>
      <c r="G39" s="889"/>
      <c r="H39" s="890"/>
      <c r="I39" s="891"/>
      <c r="J39" s="891"/>
      <c r="K39" s="872"/>
      <c r="L39" s="872"/>
      <c r="M39" s="872"/>
      <c r="N39" s="872"/>
    </row>
    <row r="40" spans="1:14" ht="15" customHeight="1" x14ac:dyDescent="0.25">
      <c r="A40" s="882" t="s">
        <v>291</v>
      </c>
      <c r="B40" s="883"/>
      <c r="C40" s="883"/>
      <c r="D40" s="883"/>
      <c r="E40" s="883"/>
      <c r="F40" s="883"/>
      <c r="G40" s="883"/>
      <c r="H40" s="884"/>
      <c r="I40" s="885" t="s">
        <v>759</v>
      </c>
      <c r="J40" s="886"/>
      <c r="K40" s="887" t="s">
        <v>760</v>
      </c>
      <c r="L40" s="887"/>
      <c r="M40" s="876" t="s">
        <v>397</v>
      </c>
      <c r="N40" s="876"/>
    </row>
    <row r="41" spans="1:14" x14ac:dyDescent="0.25">
      <c r="A41" s="877"/>
      <c r="B41" s="878"/>
      <c r="C41" s="878"/>
      <c r="D41" s="878"/>
      <c r="E41" s="878"/>
      <c r="F41" s="878"/>
      <c r="G41" s="878"/>
      <c r="H41" s="879"/>
      <c r="I41" s="872"/>
      <c r="J41" s="872"/>
      <c r="K41" s="872"/>
      <c r="L41" s="872"/>
      <c r="M41" s="872"/>
      <c r="N41" s="872"/>
    </row>
    <row r="42" spans="1:14" x14ac:dyDescent="0.25">
      <c r="A42" s="55"/>
      <c r="B42" s="55"/>
      <c r="C42" s="55"/>
      <c r="D42" s="55"/>
      <c r="E42" s="55"/>
      <c r="F42" s="55"/>
      <c r="G42" s="55"/>
      <c r="H42" s="55"/>
      <c r="I42" s="55"/>
      <c r="J42" s="55"/>
      <c r="K42" s="55"/>
      <c r="L42" s="55"/>
      <c r="M42" s="55"/>
      <c r="N42" s="55"/>
    </row>
    <row r="43" spans="1:14" x14ac:dyDescent="0.25">
      <c r="A43" s="873" t="s">
        <v>292</v>
      </c>
      <c r="B43" s="874"/>
      <c r="C43" s="874"/>
      <c r="D43" s="874"/>
      <c r="E43" s="874"/>
      <c r="F43" s="874"/>
      <c r="G43" s="874"/>
      <c r="H43" s="874"/>
      <c r="I43" s="874"/>
      <c r="J43" s="874"/>
      <c r="K43" s="874"/>
      <c r="L43" s="874"/>
      <c r="M43" s="874"/>
      <c r="N43" s="875"/>
    </row>
    <row r="44" spans="1:14" ht="42.75" x14ac:dyDescent="0.25">
      <c r="A44" s="876" t="s">
        <v>293</v>
      </c>
      <c r="B44" s="876"/>
      <c r="C44" s="62" t="s">
        <v>294</v>
      </c>
      <c r="D44" s="62" t="s">
        <v>295</v>
      </c>
      <c r="E44" s="62" t="s">
        <v>296</v>
      </c>
      <c r="F44" s="62" t="s">
        <v>297</v>
      </c>
      <c r="G44" s="62" t="s">
        <v>298</v>
      </c>
      <c r="H44" s="62" t="s">
        <v>299</v>
      </c>
      <c r="I44" s="62" t="s">
        <v>300</v>
      </c>
      <c r="J44" s="62" t="s">
        <v>301</v>
      </c>
      <c r="K44" s="62" t="s">
        <v>302</v>
      </c>
      <c r="L44" s="62" t="s">
        <v>303</v>
      </c>
      <c r="M44" s="62" t="s">
        <v>304</v>
      </c>
      <c r="N44" s="62" t="s">
        <v>305</v>
      </c>
    </row>
    <row r="45" spans="1:14" x14ac:dyDescent="0.25">
      <c r="A45" s="865">
        <f>IF(A25&gt;0,A25,"")</f>
        <v>1</v>
      </c>
      <c r="B45" s="866"/>
      <c r="C45" s="270" t="s">
        <v>282</v>
      </c>
      <c r="D45" s="270"/>
      <c r="E45" s="270"/>
      <c r="F45" s="270" t="s">
        <v>282</v>
      </c>
      <c r="G45" s="270" t="s">
        <v>282</v>
      </c>
      <c r="H45" s="270"/>
      <c r="I45" s="270"/>
      <c r="J45" s="284"/>
      <c r="K45" s="270"/>
      <c r="L45" s="270"/>
      <c r="M45" s="270"/>
      <c r="N45" s="270"/>
    </row>
    <row r="46" spans="1:14" x14ac:dyDescent="0.25">
      <c r="A46" s="865">
        <f>IF(A26&gt;0,A26,"")</f>
        <v>2</v>
      </c>
      <c r="B46" s="866"/>
      <c r="C46" s="270"/>
      <c r="D46" s="270" t="s">
        <v>282</v>
      </c>
      <c r="E46" s="270"/>
      <c r="F46" s="270"/>
      <c r="G46" s="270"/>
      <c r="H46" s="270" t="s">
        <v>282</v>
      </c>
      <c r="I46" s="270" t="s">
        <v>338</v>
      </c>
      <c r="J46" s="270" t="s">
        <v>282</v>
      </c>
      <c r="K46" s="270"/>
      <c r="L46" s="270"/>
      <c r="M46" s="270" t="s">
        <v>282</v>
      </c>
      <c r="N46" s="270" t="s">
        <v>282</v>
      </c>
    </row>
    <row r="47" spans="1:14" x14ac:dyDescent="0.25">
      <c r="A47" s="978" t="s">
        <v>306</v>
      </c>
      <c r="B47" s="979"/>
      <c r="C47" s="979"/>
      <c r="D47" s="979"/>
      <c r="E47" s="979"/>
      <c r="F47" s="979"/>
      <c r="G47" s="979"/>
      <c r="H47" s="979"/>
      <c r="I47" s="979"/>
      <c r="J47" s="979"/>
      <c r="K47" s="979"/>
      <c r="L47" s="979"/>
      <c r="M47" s="979"/>
      <c r="N47" s="980"/>
    </row>
    <row r="48" spans="1:14" x14ac:dyDescent="0.25">
      <c r="A48" s="271"/>
      <c r="B48" s="1016" t="s">
        <v>308</v>
      </c>
      <c r="C48" s="1017"/>
      <c r="D48" s="1017"/>
      <c r="E48" s="1017"/>
      <c r="F48" s="1018"/>
      <c r="G48" s="1014" t="s">
        <v>309</v>
      </c>
      <c r="H48" s="1014"/>
      <c r="I48" s="1014" t="s">
        <v>310</v>
      </c>
      <c r="J48" s="1014"/>
      <c r="K48" s="1014" t="s">
        <v>311</v>
      </c>
      <c r="L48" s="1014"/>
      <c r="M48" s="1015" t="s">
        <v>312</v>
      </c>
      <c r="N48" s="1015"/>
    </row>
    <row r="49" spans="1:17" x14ac:dyDescent="0.25">
      <c r="A49" s="271" t="s">
        <v>468</v>
      </c>
      <c r="B49" s="1016" t="s">
        <v>797</v>
      </c>
      <c r="C49" s="1017"/>
      <c r="D49" s="1017"/>
      <c r="E49" s="1017"/>
      <c r="F49" s="1018"/>
      <c r="G49" s="1019">
        <v>30.78</v>
      </c>
      <c r="H49" s="1020"/>
      <c r="I49" s="1019">
        <v>15</v>
      </c>
      <c r="J49" s="1020"/>
      <c r="K49" s="1019"/>
      <c r="L49" s="1020"/>
      <c r="M49" s="836">
        <f>G49*I49</f>
        <v>461.70000000000005</v>
      </c>
      <c r="N49" s="836"/>
    </row>
    <row r="50" spans="1:17" x14ac:dyDescent="0.25">
      <c r="A50" s="272" t="s">
        <v>468</v>
      </c>
      <c r="B50" s="981" t="s">
        <v>503</v>
      </c>
      <c r="C50" s="982"/>
      <c r="D50" s="982"/>
      <c r="E50" s="982"/>
      <c r="F50" s="983"/>
      <c r="G50" s="984">
        <v>28.3</v>
      </c>
      <c r="H50" s="985"/>
      <c r="I50" s="1000">
        <v>15</v>
      </c>
      <c r="J50" s="1000"/>
      <c r="K50" s="988"/>
      <c r="L50" s="988"/>
      <c r="M50" s="836">
        <f>G50*I50</f>
        <v>424.5</v>
      </c>
      <c r="N50" s="836"/>
    </row>
    <row r="51" spans="1:17" x14ac:dyDescent="0.25">
      <c r="A51" s="272" t="s">
        <v>475</v>
      </c>
      <c r="B51" s="981" t="s">
        <v>398</v>
      </c>
      <c r="C51" s="982"/>
      <c r="D51" s="982"/>
      <c r="E51" s="982"/>
      <c r="F51" s="983"/>
      <c r="G51" s="984">
        <v>16.11</v>
      </c>
      <c r="H51" s="985"/>
      <c r="I51" s="986">
        <v>5</v>
      </c>
      <c r="J51" s="987"/>
      <c r="K51" s="988"/>
      <c r="L51" s="988"/>
      <c r="M51" s="989">
        <f t="shared" ref="M51:M56" si="0">G51*I51</f>
        <v>80.55</v>
      </c>
      <c r="N51" s="990"/>
    </row>
    <row r="52" spans="1:17" x14ac:dyDescent="0.25">
      <c r="A52" s="458" t="s">
        <v>469</v>
      </c>
      <c r="B52" s="981" t="s">
        <v>377</v>
      </c>
      <c r="C52" s="982"/>
      <c r="D52" s="982"/>
      <c r="E52" s="982"/>
      <c r="F52" s="983"/>
      <c r="G52" s="984">
        <v>27.4</v>
      </c>
      <c r="H52" s="985"/>
      <c r="I52" s="986">
        <v>20</v>
      </c>
      <c r="J52" s="987"/>
      <c r="K52" s="457"/>
      <c r="L52" s="457"/>
      <c r="M52" s="991">
        <v>274</v>
      </c>
      <c r="N52" s="992"/>
    </row>
    <row r="53" spans="1:17" x14ac:dyDescent="0.25">
      <c r="A53" s="467" t="s">
        <v>475</v>
      </c>
      <c r="B53" s="981" t="s">
        <v>399</v>
      </c>
      <c r="C53" s="982"/>
      <c r="D53" s="982"/>
      <c r="E53" s="982"/>
      <c r="F53" s="983"/>
      <c r="G53" s="984">
        <v>16.11</v>
      </c>
      <c r="H53" s="985"/>
      <c r="I53" s="986">
        <v>5</v>
      </c>
      <c r="J53" s="987"/>
      <c r="K53" s="466"/>
      <c r="L53" s="466"/>
      <c r="M53" s="836">
        <f t="shared" ref="M53" si="1">G53*I53</f>
        <v>80.55</v>
      </c>
      <c r="N53" s="836"/>
    </row>
    <row r="54" spans="1:17" x14ac:dyDescent="0.25">
      <c r="A54" s="272" t="s">
        <v>468</v>
      </c>
      <c r="B54" s="981" t="s">
        <v>372</v>
      </c>
      <c r="C54" s="982"/>
      <c r="D54" s="982"/>
      <c r="E54" s="982"/>
      <c r="F54" s="983"/>
      <c r="G54" s="984">
        <v>30.1</v>
      </c>
      <c r="H54" s="985"/>
      <c r="I54" s="1000">
        <v>5</v>
      </c>
      <c r="J54" s="1000"/>
      <c r="K54" s="988"/>
      <c r="L54" s="988"/>
      <c r="M54" s="836">
        <f t="shared" si="0"/>
        <v>150.5</v>
      </c>
      <c r="N54" s="836"/>
    </row>
    <row r="55" spans="1:17" hidden="1" x14ac:dyDescent="0.25">
      <c r="A55" s="272"/>
      <c r="B55" s="981"/>
      <c r="C55" s="982"/>
      <c r="D55" s="982"/>
      <c r="E55" s="982"/>
      <c r="F55" s="983"/>
      <c r="G55" s="984"/>
      <c r="H55" s="985"/>
      <c r="I55" s="1000"/>
      <c r="J55" s="1000"/>
      <c r="K55" s="1000"/>
      <c r="L55" s="1000"/>
      <c r="M55" s="836">
        <f t="shared" si="0"/>
        <v>0</v>
      </c>
      <c r="N55" s="836"/>
    </row>
    <row r="56" spans="1:17" hidden="1" x14ac:dyDescent="0.25">
      <c r="A56" s="272"/>
      <c r="B56" s="981"/>
      <c r="C56" s="982"/>
      <c r="D56" s="982"/>
      <c r="E56" s="982"/>
      <c r="F56" s="983"/>
      <c r="G56" s="984"/>
      <c r="H56" s="985"/>
      <c r="I56" s="1000"/>
      <c r="J56" s="1000"/>
      <c r="K56" s="1000"/>
      <c r="L56" s="1000"/>
      <c r="M56" s="836">
        <f t="shared" si="0"/>
        <v>0</v>
      </c>
      <c r="N56" s="836"/>
    </row>
    <row r="57" spans="1:17" hidden="1" x14ac:dyDescent="0.25">
      <c r="A57" s="280"/>
      <c r="B57" s="982"/>
      <c r="C57" s="982"/>
      <c r="D57" s="982"/>
      <c r="E57" s="982"/>
      <c r="F57" s="982"/>
      <c r="G57" s="281"/>
      <c r="H57" s="281"/>
      <c r="I57" s="282"/>
      <c r="J57" s="282"/>
      <c r="K57" s="282"/>
      <c r="L57" s="276"/>
      <c r="M57" s="279"/>
      <c r="N57" s="279"/>
    </row>
    <row r="58" spans="1:17" x14ac:dyDescent="0.25">
      <c r="A58" s="277">
        <f>COUNTA(B50:F56)</f>
        <v>5</v>
      </c>
      <c r="B58" s="1012" t="s">
        <v>313</v>
      </c>
      <c r="C58" s="1012"/>
      <c r="D58" s="1012"/>
      <c r="E58" s="1012"/>
      <c r="F58" s="1012"/>
      <c r="G58" s="1012"/>
      <c r="H58" s="1012"/>
      <c r="I58" s="1012"/>
      <c r="J58" s="1012"/>
      <c r="K58" s="1012"/>
      <c r="L58" s="1013"/>
      <c r="M58" s="977">
        <f>SUM(M49:N56)</f>
        <v>1471.8</v>
      </c>
      <c r="N58" s="977"/>
      <c r="P58">
        <f>SUM(I50:J54)</f>
        <v>50</v>
      </c>
      <c r="Q58" s="349">
        <f>SUM(K50:L54)</f>
        <v>0</v>
      </c>
    </row>
    <row r="59" spans="1:17" x14ac:dyDescent="0.25">
      <c r="A59" s="978" t="s">
        <v>314</v>
      </c>
      <c r="B59" s="979"/>
      <c r="C59" s="979"/>
      <c r="D59" s="979"/>
      <c r="E59" s="979"/>
      <c r="F59" s="979"/>
      <c r="G59" s="979"/>
      <c r="H59" s="979"/>
      <c r="I59" s="979"/>
      <c r="J59" s="979"/>
      <c r="K59" s="979"/>
      <c r="L59" s="979"/>
      <c r="M59" s="979"/>
      <c r="N59" s="980"/>
    </row>
    <row r="60" spans="1:17" x14ac:dyDescent="0.25">
      <c r="A60" s="1009" t="s">
        <v>315</v>
      </c>
      <c r="B60" s="1010"/>
      <c r="C60" s="1010"/>
      <c r="D60" s="1011"/>
      <c r="E60" s="1009" t="s">
        <v>115</v>
      </c>
      <c r="F60" s="1010"/>
      <c r="G60" s="1010"/>
      <c r="H60" s="1010"/>
      <c r="I60" s="1010"/>
      <c r="J60" s="1010"/>
      <c r="K60" s="1010"/>
      <c r="L60" s="1010"/>
      <c r="M60" s="997" t="s">
        <v>316</v>
      </c>
      <c r="N60" s="999"/>
    </row>
    <row r="61" spans="1:17" x14ac:dyDescent="0.25">
      <c r="A61" s="1003"/>
      <c r="B61" s="1004"/>
      <c r="C61" s="1004"/>
      <c r="D61" s="1005"/>
      <c r="E61" s="1003"/>
      <c r="F61" s="1004"/>
      <c r="G61" s="1004"/>
      <c r="H61" s="1004"/>
      <c r="I61" s="1004"/>
      <c r="J61" s="1004"/>
      <c r="K61" s="1004"/>
      <c r="L61" s="1004"/>
      <c r="M61" s="993"/>
      <c r="N61" s="994"/>
    </row>
    <row r="62" spans="1:17" x14ac:dyDescent="0.25">
      <c r="A62" s="1006"/>
      <c r="B62" s="1007"/>
      <c r="C62" s="1007"/>
      <c r="D62" s="1008"/>
      <c r="E62" s="1006"/>
      <c r="F62" s="1007"/>
      <c r="G62" s="1007"/>
      <c r="H62" s="1007"/>
      <c r="I62" s="1007"/>
      <c r="J62" s="1007"/>
      <c r="K62" s="1007"/>
      <c r="L62" s="1007"/>
      <c r="M62" s="995"/>
      <c r="N62" s="996"/>
    </row>
    <row r="63" spans="1:17" x14ac:dyDescent="0.25">
      <c r="A63" s="997" t="s">
        <v>317</v>
      </c>
      <c r="B63" s="998"/>
      <c r="C63" s="998"/>
      <c r="D63" s="998"/>
      <c r="E63" s="998"/>
      <c r="F63" s="998"/>
      <c r="G63" s="998"/>
      <c r="H63" s="998"/>
      <c r="I63" s="998"/>
      <c r="J63" s="998"/>
      <c r="K63" s="998"/>
      <c r="L63" s="999"/>
      <c r="M63" s="1001">
        <f>SUM(M58)</f>
        <v>1471.8</v>
      </c>
      <c r="N63" s="1002"/>
    </row>
  </sheetData>
  <mergeCells count="140">
    <mergeCell ref="A39:H39"/>
    <mergeCell ref="I39:J39"/>
    <mergeCell ref="K39:L39"/>
    <mergeCell ref="M39:N39"/>
    <mergeCell ref="A40:H40"/>
    <mergeCell ref="I40:J40"/>
    <mergeCell ref="K40:L40"/>
    <mergeCell ref="M40:N40"/>
    <mergeCell ref="A45:B45"/>
    <mergeCell ref="I36:J36"/>
    <mergeCell ref="K36:L36"/>
    <mergeCell ref="M36:N36"/>
    <mergeCell ref="A36:H36"/>
    <mergeCell ref="A37:H37"/>
    <mergeCell ref="I37:J37"/>
    <mergeCell ref="K37:L37"/>
    <mergeCell ref="M37:N37"/>
    <mergeCell ref="M38:N38"/>
    <mergeCell ref="A38:H38"/>
    <mergeCell ref="I38:J38"/>
    <mergeCell ref="K38:L38"/>
    <mergeCell ref="E4:H5"/>
    <mergeCell ref="I4:N5"/>
    <mergeCell ref="A6:D7"/>
    <mergeCell ref="E6:H7"/>
    <mergeCell ref="I6:N6"/>
    <mergeCell ref="I7:J7"/>
    <mergeCell ref="K7:L7"/>
    <mergeCell ref="M7:N7"/>
    <mergeCell ref="A1:N1"/>
    <mergeCell ref="A3:D3"/>
    <mergeCell ref="E3:H3"/>
    <mergeCell ref="I3:N3"/>
    <mergeCell ref="A4:D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31:H31"/>
    <mergeCell ref="I31:J31"/>
    <mergeCell ref="K31:L31"/>
    <mergeCell ref="M31:N31"/>
    <mergeCell ref="A32:H32"/>
    <mergeCell ref="I32:J32"/>
    <mergeCell ref="K32:L32"/>
    <mergeCell ref="M32:N32"/>
    <mergeCell ref="B26:G26"/>
    <mergeCell ref="I26:N26"/>
    <mergeCell ref="B27:G27"/>
    <mergeCell ref="I27:N27"/>
    <mergeCell ref="B28:G28"/>
    <mergeCell ref="I28:N28"/>
    <mergeCell ref="B29:G29"/>
    <mergeCell ref="I29:N29"/>
    <mergeCell ref="A30:N30"/>
    <mergeCell ref="A33:H33"/>
    <mergeCell ref="I33:J33"/>
    <mergeCell ref="K33:L33"/>
    <mergeCell ref="M33:N33"/>
    <mergeCell ref="A34:H34"/>
    <mergeCell ref="I34:J34"/>
    <mergeCell ref="K34:L34"/>
    <mergeCell ref="M34:N34"/>
    <mergeCell ref="I35:J35"/>
    <mergeCell ref="K35:L35"/>
    <mergeCell ref="M35:N35"/>
    <mergeCell ref="A35:H35"/>
    <mergeCell ref="K48:L48"/>
    <mergeCell ref="M48:N48"/>
    <mergeCell ref="A41:H41"/>
    <mergeCell ref="I41:J41"/>
    <mergeCell ref="K41:L41"/>
    <mergeCell ref="M41:N41"/>
    <mergeCell ref="A43:N43"/>
    <mergeCell ref="A44:B44"/>
    <mergeCell ref="B50:F50"/>
    <mergeCell ref="G50:H50"/>
    <mergeCell ref="I50:J50"/>
    <mergeCell ref="K50:L50"/>
    <mergeCell ref="M50:N50"/>
    <mergeCell ref="A46:B46"/>
    <mergeCell ref="A47:N47"/>
    <mergeCell ref="B48:F48"/>
    <mergeCell ref="G48:H48"/>
    <mergeCell ref="I48:J48"/>
    <mergeCell ref="B49:F49"/>
    <mergeCell ref="G49:H49"/>
    <mergeCell ref="I49:J49"/>
    <mergeCell ref="K49:L49"/>
    <mergeCell ref="M49:N49"/>
    <mergeCell ref="M61:N62"/>
    <mergeCell ref="A63:L63"/>
    <mergeCell ref="B56:F56"/>
    <mergeCell ref="G56:H56"/>
    <mergeCell ref="I56:J56"/>
    <mergeCell ref="K56:L56"/>
    <mergeCell ref="M56:N56"/>
    <mergeCell ref="B57:F57"/>
    <mergeCell ref="M54:N54"/>
    <mergeCell ref="B55:F55"/>
    <mergeCell ref="G55:H55"/>
    <mergeCell ref="I55:J55"/>
    <mergeCell ref="K55:L55"/>
    <mergeCell ref="M55:N55"/>
    <mergeCell ref="M63:N63"/>
    <mergeCell ref="A61:D62"/>
    <mergeCell ref="E61:L62"/>
    <mergeCell ref="M60:N60"/>
    <mergeCell ref="A60:D60"/>
    <mergeCell ref="G54:H54"/>
    <mergeCell ref="I54:J54"/>
    <mergeCell ref="K54:L54"/>
    <mergeCell ref="E60:L60"/>
    <mergeCell ref="B58:L58"/>
    <mergeCell ref="M58:N58"/>
    <mergeCell ref="A59:N59"/>
    <mergeCell ref="B54:F54"/>
    <mergeCell ref="B51:F51"/>
    <mergeCell ref="G51:H51"/>
    <mergeCell ref="I51:J51"/>
    <mergeCell ref="K51:L51"/>
    <mergeCell ref="M51:N51"/>
    <mergeCell ref="B52:F52"/>
    <mergeCell ref="G52:H52"/>
    <mergeCell ref="I52:J52"/>
    <mergeCell ref="M52:N52"/>
    <mergeCell ref="B53:F53"/>
    <mergeCell ref="I53:J53"/>
    <mergeCell ref="G53:H53"/>
    <mergeCell ref="M53:N53"/>
  </mergeCells>
  <conditionalFormatting sqref="C45:N46">
    <cfRule type="cellIs" dxfId="5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46" xr:uid="{00000000-0002-0000-0700-000000000000}"/>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7"/>
  <sheetViews>
    <sheetView topLeftCell="A15" workbookViewId="0">
      <selection activeCell="K32" sqref="K32:L32"/>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912" t="s">
        <v>390</v>
      </c>
      <c r="B1" s="912"/>
      <c r="C1" s="912"/>
      <c r="D1" s="912"/>
      <c r="E1" s="912"/>
      <c r="F1" s="912"/>
      <c r="G1" s="912"/>
      <c r="H1" s="912"/>
      <c r="I1" s="912"/>
      <c r="J1" s="912"/>
      <c r="K1" s="912"/>
      <c r="L1" s="912"/>
      <c r="M1" s="912"/>
      <c r="N1" s="912"/>
      <c r="O1" s="55"/>
      <c r="P1" s="55"/>
      <c r="Q1" s="55"/>
      <c r="R1" s="55"/>
    </row>
    <row r="2" spans="1:18" x14ac:dyDescent="0.25">
      <c r="A2" s="56"/>
      <c r="B2" s="56"/>
      <c r="C2" s="56"/>
      <c r="D2" s="56"/>
      <c r="E2" s="56"/>
      <c r="F2" s="56"/>
      <c r="G2" s="56"/>
      <c r="H2" s="56"/>
      <c r="I2" s="56"/>
      <c r="J2" s="56"/>
      <c r="K2" s="56"/>
      <c r="L2" s="56"/>
      <c r="M2" s="56"/>
      <c r="N2" s="56"/>
      <c r="O2" s="57"/>
      <c r="P2" s="57"/>
      <c r="Q2" s="57"/>
      <c r="R2" s="57"/>
    </row>
    <row r="3" spans="1:18" ht="45" customHeight="1" x14ac:dyDescent="0.25">
      <c r="A3" s="913" t="s">
        <v>388</v>
      </c>
      <c r="B3" s="914"/>
      <c r="C3" s="914"/>
      <c r="D3" s="915"/>
      <c r="E3" s="916" t="s">
        <v>713</v>
      </c>
      <c r="F3" s="917"/>
      <c r="G3" s="917"/>
      <c r="H3" s="918"/>
      <c r="I3" s="1039" t="s">
        <v>612</v>
      </c>
      <c r="J3" s="1040"/>
      <c r="K3" s="1040"/>
      <c r="L3" s="1040"/>
      <c r="M3" s="1040"/>
      <c r="N3" s="1041"/>
      <c r="O3" s="57"/>
      <c r="P3" s="57"/>
      <c r="Q3" s="57"/>
      <c r="R3" s="57"/>
    </row>
    <row r="4" spans="1:18" x14ac:dyDescent="0.25">
      <c r="A4" s="928" t="s">
        <v>392</v>
      </c>
      <c r="B4" s="929"/>
      <c r="C4" s="929"/>
      <c r="D4" s="930"/>
      <c r="E4" s="934" t="s">
        <v>712</v>
      </c>
      <c r="F4" s="935"/>
      <c r="G4" s="935"/>
      <c r="H4" s="935"/>
      <c r="I4" s="936" t="s">
        <v>613</v>
      </c>
      <c r="J4" s="937"/>
      <c r="K4" s="937"/>
      <c r="L4" s="1032"/>
      <c r="M4" s="1032"/>
      <c r="N4" s="1033"/>
      <c r="O4" s="57"/>
      <c r="P4" s="57"/>
      <c r="Q4" s="57"/>
      <c r="R4" s="57"/>
    </row>
    <row r="5" spans="1:18" x14ac:dyDescent="0.25">
      <c r="A5" s="931"/>
      <c r="B5" s="932"/>
      <c r="C5" s="932"/>
      <c r="D5" s="933"/>
      <c r="E5" s="935"/>
      <c r="F5" s="935"/>
      <c r="G5" s="935"/>
      <c r="H5" s="935"/>
      <c r="I5" s="1034"/>
      <c r="J5" s="1035"/>
      <c r="K5" s="1035"/>
      <c r="L5" s="1035"/>
      <c r="M5" s="1035"/>
      <c r="N5" s="1036"/>
      <c r="O5" s="57"/>
      <c r="P5" s="57"/>
      <c r="Q5" s="57"/>
      <c r="R5" s="57"/>
    </row>
    <row r="6" spans="1:18" x14ac:dyDescent="0.25">
      <c r="A6" s="943" t="s">
        <v>279</v>
      </c>
      <c r="B6" s="944"/>
      <c r="C6" s="944"/>
      <c r="D6" s="945"/>
      <c r="E6" s="949" t="s">
        <v>406</v>
      </c>
      <c r="F6" s="949"/>
      <c r="G6" s="949"/>
      <c r="H6" s="950"/>
      <c r="I6" s="1015" t="s">
        <v>280</v>
      </c>
      <c r="J6" s="1015"/>
      <c r="K6" s="1015"/>
      <c r="L6" s="1015"/>
      <c r="M6" s="1015"/>
      <c r="N6" s="1015"/>
      <c r="O6" s="57"/>
      <c r="P6" s="57"/>
      <c r="Q6" s="57"/>
      <c r="R6" s="57"/>
    </row>
    <row r="7" spans="1:18" x14ac:dyDescent="0.25">
      <c r="A7" s="946"/>
      <c r="B7" s="947"/>
      <c r="C7" s="947"/>
      <c r="D7" s="948"/>
      <c r="E7" s="951"/>
      <c r="F7" s="951"/>
      <c r="G7" s="951"/>
      <c r="H7" s="952"/>
      <c r="I7" s="1037">
        <v>2021</v>
      </c>
      <c r="J7" s="1038"/>
      <c r="K7" s="1015">
        <v>2022</v>
      </c>
      <c r="L7" s="1015"/>
      <c r="M7" s="1015">
        <v>2023</v>
      </c>
      <c r="N7" s="1015"/>
      <c r="O7" s="57"/>
      <c r="P7" s="57"/>
      <c r="Q7" s="57"/>
      <c r="R7" s="57"/>
    </row>
    <row r="8" spans="1:18" x14ac:dyDescent="0.25">
      <c r="A8" s="920" t="s">
        <v>281</v>
      </c>
      <c r="B8" s="921"/>
      <c r="C8" s="921"/>
      <c r="D8" s="922"/>
      <c r="E8" s="923"/>
      <c r="F8" s="923"/>
      <c r="G8" s="923"/>
      <c r="H8" s="924"/>
      <c r="I8" s="1026" t="s">
        <v>282</v>
      </c>
      <c r="J8" s="1027"/>
      <c r="K8" s="1028" t="s">
        <v>282</v>
      </c>
      <c r="L8" s="1028"/>
      <c r="M8" s="1028" t="s">
        <v>282</v>
      </c>
      <c r="N8" s="1028"/>
      <c r="O8" s="57"/>
      <c r="P8" s="57"/>
      <c r="Q8" s="57"/>
      <c r="R8" s="57"/>
    </row>
    <row r="9" spans="1:18" ht="61.5" customHeight="1" x14ac:dyDescent="0.25">
      <c r="A9" s="972" t="s">
        <v>283</v>
      </c>
      <c r="B9" s="973"/>
      <c r="C9" s="1060" t="s">
        <v>614</v>
      </c>
      <c r="D9" s="975"/>
      <c r="E9" s="975"/>
      <c r="F9" s="975"/>
      <c r="G9" s="975"/>
      <c r="H9" s="975"/>
      <c r="I9" s="975"/>
      <c r="J9" s="975"/>
      <c r="K9" s="975"/>
      <c r="L9" s="975"/>
      <c r="M9" s="975"/>
      <c r="N9" s="976"/>
      <c r="O9" s="55"/>
      <c r="P9" s="55"/>
      <c r="Q9" s="55"/>
      <c r="R9" s="55"/>
    </row>
    <row r="10" spans="1:18" x14ac:dyDescent="0.25">
      <c r="A10" s="972"/>
      <c r="B10" s="973"/>
      <c r="C10" s="974"/>
      <c r="D10" s="1023"/>
      <c r="E10" s="1023"/>
      <c r="F10" s="1023"/>
      <c r="G10" s="1023"/>
      <c r="H10" s="1023"/>
      <c r="I10" s="1023"/>
      <c r="J10" s="1023"/>
      <c r="K10" s="1023"/>
      <c r="L10" s="1023"/>
      <c r="M10" s="1023"/>
      <c r="N10" s="1024"/>
      <c r="O10" s="55"/>
      <c r="P10" s="55"/>
      <c r="Q10" s="55"/>
      <c r="R10" s="55"/>
    </row>
    <row r="11" spans="1:18" x14ac:dyDescent="0.25">
      <c r="A11" s="956" t="s">
        <v>284</v>
      </c>
      <c r="B11" s="957"/>
      <c r="C11" s="1025" t="s">
        <v>617</v>
      </c>
      <c r="D11" s="963"/>
      <c r="E11" s="963"/>
      <c r="F11" s="963"/>
      <c r="G11" s="963"/>
      <c r="H11" s="963"/>
      <c r="I11" s="963"/>
      <c r="J11" s="963"/>
      <c r="K11" s="963"/>
      <c r="L11" s="963"/>
      <c r="M11" s="963"/>
      <c r="N11" s="964"/>
      <c r="O11" s="55"/>
      <c r="P11" s="55"/>
      <c r="Q11" s="55"/>
      <c r="R11" s="55"/>
    </row>
    <row r="12" spans="1:18" x14ac:dyDescent="0.25">
      <c r="A12" s="958"/>
      <c r="B12" s="959"/>
      <c r="C12" s="965"/>
      <c r="D12" s="966"/>
      <c r="E12" s="966"/>
      <c r="F12" s="966"/>
      <c r="G12" s="966"/>
      <c r="H12" s="966"/>
      <c r="I12" s="966"/>
      <c r="J12" s="966"/>
      <c r="K12" s="966"/>
      <c r="L12" s="966"/>
      <c r="M12" s="966"/>
      <c r="N12" s="967"/>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885" t="s">
        <v>0</v>
      </c>
      <c r="B16" s="971"/>
      <c r="C16" s="971"/>
      <c r="D16" s="971"/>
      <c r="E16" s="971"/>
      <c r="F16" s="971"/>
      <c r="G16" s="971"/>
      <c r="H16" s="971"/>
      <c r="I16" s="971"/>
      <c r="J16" s="971"/>
      <c r="K16" s="971"/>
      <c r="L16" s="971"/>
      <c r="M16" s="971"/>
      <c r="N16" s="886"/>
      <c r="O16" s="55"/>
      <c r="P16" s="55"/>
      <c r="Q16" s="55"/>
      <c r="R16" s="283"/>
    </row>
    <row r="17" spans="1:18" x14ac:dyDescent="0.25">
      <c r="A17" s="59">
        <v>1</v>
      </c>
      <c r="B17" s="907" t="s">
        <v>710</v>
      </c>
      <c r="C17" s="908"/>
      <c r="D17" s="908"/>
      <c r="E17" s="908"/>
      <c r="F17" s="908"/>
      <c r="G17" s="909"/>
      <c r="H17" s="59">
        <v>6</v>
      </c>
      <c r="I17" s="907"/>
      <c r="J17" s="908"/>
      <c r="K17" s="908"/>
      <c r="L17" s="908"/>
      <c r="M17" s="908"/>
      <c r="N17" s="909"/>
      <c r="O17" s="55"/>
      <c r="P17" s="55"/>
      <c r="Q17" s="55"/>
      <c r="R17" s="283"/>
    </row>
    <row r="18" spans="1:18" x14ac:dyDescent="0.25">
      <c r="A18" s="59">
        <v>2</v>
      </c>
      <c r="B18" s="907"/>
      <c r="C18" s="908"/>
      <c r="D18" s="908"/>
      <c r="E18" s="908"/>
      <c r="F18" s="908"/>
      <c r="G18" s="909"/>
      <c r="H18" s="59">
        <v>7</v>
      </c>
      <c r="I18" s="907"/>
      <c r="J18" s="908"/>
      <c r="K18" s="908"/>
      <c r="L18" s="908"/>
      <c r="M18" s="908"/>
      <c r="N18" s="909"/>
      <c r="O18" s="55"/>
      <c r="P18" s="55"/>
      <c r="Q18" s="55"/>
      <c r="R18" s="283"/>
    </row>
    <row r="19" spans="1:18" x14ac:dyDescent="0.25">
      <c r="A19" s="59">
        <v>3</v>
      </c>
      <c r="B19" s="907"/>
      <c r="C19" s="908"/>
      <c r="D19" s="908"/>
      <c r="E19" s="908"/>
      <c r="F19" s="908"/>
      <c r="G19" s="909"/>
      <c r="H19" s="59">
        <v>8</v>
      </c>
      <c r="I19" s="55"/>
      <c r="J19" s="55"/>
      <c r="K19" s="55"/>
      <c r="L19" s="55"/>
      <c r="M19" s="55"/>
      <c r="N19" s="55"/>
      <c r="O19" s="55"/>
      <c r="P19" s="55"/>
      <c r="Q19" s="55"/>
      <c r="R19" s="283"/>
    </row>
    <row r="20" spans="1:18" x14ac:dyDescent="0.25">
      <c r="A20" s="59">
        <v>4</v>
      </c>
      <c r="B20" s="907"/>
      <c r="C20" s="908"/>
      <c r="D20" s="908"/>
      <c r="E20" s="908"/>
      <c r="F20" s="908"/>
      <c r="G20" s="909"/>
      <c r="H20" s="59">
        <v>9</v>
      </c>
      <c r="I20" s="907"/>
      <c r="J20" s="908"/>
      <c r="K20" s="908"/>
      <c r="L20" s="908"/>
      <c r="M20" s="908"/>
      <c r="N20" s="909"/>
      <c r="O20" s="55"/>
      <c r="P20" s="55"/>
      <c r="Q20" s="55"/>
      <c r="R20" s="55"/>
    </row>
    <row r="21" spans="1:18" x14ac:dyDescent="0.25">
      <c r="A21" s="59">
        <v>5</v>
      </c>
      <c r="B21" s="907"/>
      <c r="C21" s="908"/>
      <c r="D21" s="908"/>
      <c r="E21" s="908"/>
      <c r="F21" s="908"/>
      <c r="G21" s="909"/>
      <c r="H21" s="59">
        <v>10</v>
      </c>
      <c r="I21" s="910"/>
      <c r="J21" s="910"/>
      <c r="K21" s="910"/>
      <c r="L21" s="910"/>
      <c r="M21" s="910"/>
      <c r="N21" s="910"/>
      <c r="O21" s="55"/>
      <c r="P21" s="55"/>
      <c r="Q21" s="55"/>
      <c r="R21" s="55"/>
    </row>
    <row r="22" spans="1:18" x14ac:dyDescent="0.25">
      <c r="A22" s="873" t="s">
        <v>286</v>
      </c>
      <c r="B22" s="874"/>
      <c r="C22" s="874"/>
      <c r="D22" s="874"/>
      <c r="E22" s="874"/>
      <c r="F22" s="874"/>
      <c r="G22" s="874"/>
      <c r="H22" s="874"/>
      <c r="I22" s="874"/>
      <c r="J22" s="874"/>
      <c r="K22" s="874"/>
      <c r="L22" s="874"/>
      <c r="M22" s="874"/>
      <c r="N22" s="875"/>
      <c r="O22" s="60"/>
      <c r="P22" s="60"/>
      <c r="Q22" s="60"/>
      <c r="R22" s="61"/>
    </row>
    <row r="23" spans="1:18" ht="32.25" customHeight="1" x14ac:dyDescent="0.25">
      <c r="A23" s="882" t="s">
        <v>287</v>
      </c>
      <c r="B23" s="883"/>
      <c r="C23" s="883"/>
      <c r="D23" s="883"/>
      <c r="E23" s="883"/>
      <c r="F23" s="883"/>
      <c r="G23" s="883"/>
      <c r="H23" s="884"/>
      <c r="I23" s="885" t="s">
        <v>759</v>
      </c>
      <c r="J23" s="886"/>
      <c r="K23" s="887" t="s">
        <v>760</v>
      </c>
      <c r="L23" s="887"/>
      <c r="M23" s="876" t="s">
        <v>288</v>
      </c>
      <c r="N23" s="876"/>
      <c r="O23" s="876">
        <v>2022</v>
      </c>
      <c r="P23" s="876"/>
      <c r="Q23" s="876">
        <v>2023</v>
      </c>
      <c r="R23" s="876"/>
    </row>
    <row r="24" spans="1:18" x14ac:dyDescent="0.25">
      <c r="A24" s="888" t="s">
        <v>618</v>
      </c>
      <c r="B24" s="889"/>
      <c r="C24" s="889"/>
      <c r="D24" s="889"/>
      <c r="E24" s="889"/>
      <c r="F24" s="889"/>
      <c r="G24" s="889"/>
      <c r="H24" s="890"/>
      <c r="I24" s="872">
        <v>30</v>
      </c>
      <c r="J24" s="872"/>
      <c r="K24" s="872">
        <v>6</v>
      </c>
      <c r="L24" s="872"/>
      <c r="M24" s="872"/>
      <c r="N24" s="872"/>
      <c r="O24" s="872">
        <v>30</v>
      </c>
      <c r="P24" s="872"/>
      <c r="Q24" s="872">
        <v>30</v>
      </c>
      <c r="R24" s="872"/>
    </row>
    <row r="25" spans="1:18" hidden="1" x14ac:dyDescent="0.25">
      <c r="A25" s="888"/>
      <c r="B25" s="889"/>
      <c r="C25" s="889"/>
      <c r="D25" s="889"/>
      <c r="E25" s="889"/>
      <c r="F25" s="889"/>
      <c r="G25" s="889"/>
      <c r="H25" s="890"/>
      <c r="I25" s="872"/>
      <c r="J25" s="872"/>
      <c r="K25" s="1059"/>
      <c r="L25" s="1059"/>
      <c r="M25" s="1059"/>
      <c r="N25" s="1059"/>
      <c r="O25" s="872"/>
      <c r="P25" s="872"/>
      <c r="Q25" s="872"/>
      <c r="R25" s="872"/>
    </row>
    <row r="26" spans="1:18" hidden="1" x14ac:dyDescent="0.25">
      <c r="A26" s="888"/>
      <c r="B26" s="889"/>
      <c r="C26" s="889"/>
      <c r="D26" s="889"/>
      <c r="E26" s="889"/>
      <c r="F26" s="889"/>
      <c r="G26" s="889"/>
      <c r="H26" s="890"/>
      <c r="I26" s="872"/>
      <c r="J26" s="872"/>
      <c r="K26" s="1059"/>
      <c r="L26" s="1059"/>
      <c r="M26" s="1059"/>
      <c r="N26" s="1059"/>
      <c r="O26" s="872"/>
      <c r="P26" s="872"/>
      <c r="Q26" s="872"/>
      <c r="R26" s="872"/>
    </row>
    <row r="27" spans="1:18" ht="29.25" customHeight="1" x14ac:dyDescent="0.25">
      <c r="A27" s="882" t="s">
        <v>289</v>
      </c>
      <c r="B27" s="883"/>
      <c r="C27" s="883"/>
      <c r="D27" s="883"/>
      <c r="E27" s="883"/>
      <c r="F27" s="883"/>
      <c r="G27" s="883"/>
      <c r="H27" s="884"/>
      <c r="I27" s="885" t="s">
        <v>759</v>
      </c>
      <c r="J27" s="886"/>
      <c r="K27" s="887" t="s">
        <v>760</v>
      </c>
      <c r="L27" s="887"/>
      <c r="M27" s="876" t="s">
        <v>288</v>
      </c>
      <c r="N27" s="876"/>
      <c r="O27" s="876">
        <v>2022</v>
      </c>
      <c r="P27" s="876"/>
      <c r="Q27" s="876">
        <v>2023</v>
      </c>
      <c r="R27" s="876"/>
    </row>
    <row r="28" spans="1:18" x14ac:dyDescent="0.25">
      <c r="A28" s="888"/>
      <c r="B28" s="889"/>
      <c r="C28" s="889"/>
      <c r="D28" s="889"/>
      <c r="E28" s="889"/>
      <c r="F28" s="889"/>
      <c r="G28" s="889"/>
      <c r="H28" s="890"/>
      <c r="I28" s="898"/>
      <c r="J28" s="872"/>
      <c r="K28" s="898"/>
      <c r="L28" s="872"/>
      <c r="M28" s="872"/>
      <c r="N28" s="872"/>
      <c r="O28" s="898"/>
      <c r="P28" s="872"/>
      <c r="Q28" s="898"/>
      <c r="R28" s="872"/>
    </row>
    <row r="29" spans="1:18" x14ac:dyDescent="0.25">
      <c r="A29" s="888"/>
      <c r="B29" s="889"/>
      <c r="C29" s="889"/>
      <c r="D29" s="889"/>
      <c r="E29" s="889"/>
      <c r="F29" s="889"/>
      <c r="G29" s="889"/>
      <c r="H29" s="890"/>
      <c r="I29" s="898"/>
      <c r="J29" s="872"/>
      <c r="K29" s="898"/>
      <c r="L29" s="872"/>
      <c r="M29" s="872"/>
      <c r="N29" s="872"/>
      <c r="O29" s="898"/>
      <c r="P29" s="872"/>
      <c r="Q29" s="898"/>
      <c r="R29" s="872"/>
    </row>
    <row r="30" spans="1:18" ht="30.75" customHeight="1" x14ac:dyDescent="0.25">
      <c r="A30" s="882" t="s">
        <v>290</v>
      </c>
      <c r="B30" s="883"/>
      <c r="C30" s="883"/>
      <c r="D30" s="883"/>
      <c r="E30" s="883"/>
      <c r="F30" s="883"/>
      <c r="G30" s="883"/>
      <c r="H30" s="884"/>
      <c r="I30" s="885" t="s">
        <v>759</v>
      </c>
      <c r="J30" s="886"/>
      <c r="K30" s="887" t="s">
        <v>760</v>
      </c>
      <c r="L30" s="887"/>
      <c r="M30" s="876" t="s">
        <v>288</v>
      </c>
      <c r="N30" s="876"/>
      <c r="O30" s="876">
        <v>2022</v>
      </c>
      <c r="P30" s="876"/>
      <c r="Q30" s="876">
        <v>2023</v>
      </c>
      <c r="R30" s="876"/>
    </row>
    <row r="31" spans="1:18" x14ac:dyDescent="0.25">
      <c r="A31" s="888" t="s">
        <v>619</v>
      </c>
      <c r="B31" s="889"/>
      <c r="C31" s="889"/>
      <c r="D31" s="889"/>
      <c r="E31" s="889"/>
      <c r="F31" s="889"/>
      <c r="G31" s="889"/>
      <c r="H31" s="890"/>
      <c r="I31" s="1058">
        <v>20</v>
      </c>
      <c r="J31" s="1058"/>
      <c r="K31" s="872">
        <v>20</v>
      </c>
      <c r="L31" s="872"/>
      <c r="M31" s="872"/>
      <c r="N31" s="872"/>
      <c r="O31" s="1058">
        <v>20</v>
      </c>
      <c r="P31" s="1058"/>
      <c r="Q31" s="1058">
        <v>20</v>
      </c>
      <c r="R31" s="1058"/>
    </row>
    <row r="32" spans="1:18" x14ac:dyDescent="0.25">
      <c r="A32" s="888"/>
      <c r="B32" s="889"/>
      <c r="C32" s="889"/>
      <c r="D32" s="889"/>
      <c r="E32" s="889"/>
      <c r="F32" s="889"/>
      <c r="G32" s="889"/>
      <c r="H32" s="890"/>
      <c r="I32" s="872"/>
      <c r="J32" s="872"/>
      <c r="K32" s="872"/>
      <c r="L32" s="872"/>
      <c r="M32" s="872"/>
      <c r="N32" s="872"/>
      <c r="O32" s="872"/>
      <c r="P32" s="872"/>
      <c r="Q32" s="872"/>
      <c r="R32" s="872"/>
    </row>
    <row r="33" spans="1:18" ht="29.25" customHeight="1" x14ac:dyDescent="0.25">
      <c r="A33" s="882" t="s">
        <v>291</v>
      </c>
      <c r="B33" s="883"/>
      <c r="C33" s="883"/>
      <c r="D33" s="883"/>
      <c r="E33" s="883"/>
      <c r="F33" s="883"/>
      <c r="G33" s="883"/>
      <c r="H33" s="884"/>
      <c r="I33" s="885" t="s">
        <v>759</v>
      </c>
      <c r="J33" s="886"/>
      <c r="K33" s="887" t="s">
        <v>760</v>
      </c>
      <c r="L33" s="887"/>
      <c r="M33" s="876" t="s">
        <v>288</v>
      </c>
      <c r="N33" s="876"/>
      <c r="O33" s="876">
        <v>2022</v>
      </c>
      <c r="P33" s="876"/>
      <c r="Q33" s="876">
        <v>2023</v>
      </c>
      <c r="R33" s="876"/>
    </row>
    <row r="34" spans="1:18" x14ac:dyDescent="0.25">
      <c r="A34" s="877"/>
      <c r="B34" s="878"/>
      <c r="C34" s="878"/>
      <c r="D34" s="878"/>
      <c r="E34" s="878"/>
      <c r="F34" s="878"/>
      <c r="G34" s="878"/>
      <c r="H34" s="879"/>
      <c r="I34" s="872"/>
      <c r="J34" s="872"/>
      <c r="K34" s="872"/>
      <c r="L34" s="872"/>
      <c r="M34" s="872"/>
      <c r="N34" s="872"/>
      <c r="O34" s="872"/>
      <c r="P34" s="872"/>
      <c r="Q34" s="872"/>
      <c r="R34" s="872"/>
    </row>
    <row r="35" spans="1:18" x14ac:dyDescent="0.25">
      <c r="A35" s="877"/>
      <c r="B35" s="878"/>
      <c r="C35" s="878"/>
      <c r="D35" s="878"/>
      <c r="E35" s="878"/>
      <c r="F35" s="878"/>
      <c r="G35" s="878"/>
      <c r="H35" s="879"/>
      <c r="I35" s="872"/>
      <c r="J35" s="872"/>
      <c r="K35" s="872"/>
      <c r="L35" s="872"/>
      <c r="M35" s="872"/>
      <c r="N35" s="872"/>
      <c r="O35" s="872"/>
      <c r="P35" s="872"/>
      <c r="Q35" s="872"/>
      <c r="R35" s="872"/>
    </row>
    <row r="36" spans="1:18" x14ac:dyDescent="0.25">
      <c r="A36" s="55"/>
      <c r="B36" s="55"/>
      <c r="C36" s="55"/>
      <c r="D36" s="55"/>
      <c r="E36" s="55"/>
      <c r="F36" s="55"/>
      <c r="G36" s="55"/>
      <c r="H36" s="55"/>
      <c r="I36" s="55"/>
      <c r="J36" s="55"/>
      <c r="K36" s="55"/>
      <c r="L36" s="55"/>
      <c r="M36" s="55"/>
      <c r="N36" s="55"/>
      <c r="O36" s="55"/>
      <c r="P36" s="55"/>
      <c r="Q36" s="55"/>
      <c r="R36" s="55"/>
    </row>
    <row r="37" spans="1:18" x14ac:dyDescent="0.25">
      <c r="A37" s="873" t="s">
        <v>292</v>
      </c>
      <c r="B37" s="874"/>
      <c r="C37" s="874"/>
      <c r="D37" s="874"/>
      <c r="E37" s="874"/>
      <c r="F37" s="874"/>
      <c r="G37" s="874"/>
      <c r="H37" s="874"/>
      <c r="I37" s="874"/>
      <c r="J37" s="874"/>
      <c r="K37" s="874"/>
      <c r="L37" s="874"/>
      <c r="M37" s="874"/>
      <c r="N37" s="875"/>
      <c r="O37" s="55"/>
      <c r="P37" s="55"/>
      <c r="Q37" s="55"/>
      <c r="R37" s="55"/>
    </row>
    <row r="38" spans="1:18"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c r="O38" s="55"/>
      <c r="P38" s="55"/>
      <c r="Q38" s="55"/>
      <c r="R38" s="55"/>
    </row>
    <row r="39" spans="1:18" x14ac:dyDescent="0.25">
      <c r="A39" s="865">
        <f>IF(A17&gt;0,A17,"")</f>
        <v>1</v>
      </c>
      <c r="B39" s="866"/>
      <c r="C39" s="270"/>
      <c r="D39" s="270"/>
      <c r="E39" s="270"/>
      <c r="F39" s="285"/>
      <c r="G39" s="285"/>
      <c r="H39" s="285"/>
      <c r="I39" s="285"/>
      <c r="J39" s="317"/>
      <c r="K39" s="285"/>
      <c r="L39" s="285"/>
      <c r="M39" s="270"/>
      <c r="N39" s="270"/>
      <c r="O39" s="55"/>
      <c r="P39" s="55"/>
      <c r="Q39" s="55"/>
      <c r="R39" s="55"/>
    </row>
    <row r="40" spans="1:18" ht="15.75" thickBot="1" x14ac:dyDescent="0.3">
      <c r="A40" s="1056"/>
      <c r="B40" s="1057"/>
      <c r="C40" s="293"/>
      <c r="D40" s="293"/>
      <c r="E40" s="293"/>
      <c r="F40" s="288"/>
      <c r="G40" s="288"/>
      <c r="H40" s="288"/>
      <c r="I40" s="288"/>
      <c r="J40" s="287"/>
      <c r="K40" s="288"/>
      <c r="L40" s="288"/>
      <c r="M40" s="293"/>
      <c r="N40" s="293"/>
      <c r="O40" s="55"/>
      <c r="P40" s="55"/>
      <c r="Q40" s="55"/>
      <c r="R40" s="55"/>
    </row>
    <row r="41" spans="1:18" x14ac:dyDescent="0.25">
      <c r="A41" s="865">
        <f>IF(A18&gt;0,A18,"")</f>
        <v>2</v>
      </c>
      <c r="B41" s="866"/>
      <c r="C41" s="285"/>
      <c r="D41" s="285"/>
      <c r="E41" s="285"/>
      <c r="F41" s="285"/>
      <c r="G41" s="285"/>
      <c r="H41" s="285"/>
      <c r="I41" s="285"/>
      <c r="J41" s="285"/>
      <c r="K41" s="285"/>
      <c r="L41" s="285"/>
      <c r="M41" s="285"/>
      <c r="N41" s="285"/>
      <c r="O41" s="55"/>
      <c r="P41" s="55"/>
      <c r="Q41" s="55"/>
      <c r="R41" s="55"/>
    </row>
    <row r="42" spans="1:18" ht="15.75" thickBot="1" x14ac:dyDescent="0.3">
      <c r="A42" s="1056"/>
      <c r="B42" s="1057"/>
      <c r="C42" s="288"/>
      <c r="D42" s="288"/>
      <c r="E42" s="288"/>
      <c r="F42" s="288"/>
      <c r="G42" s="288"/>
      <c r="H42" s="288"/>
      <c r="I42" s="288"/>
      <c r="J42" s="288"/>
      <c r="K42" s="288"/>
      <c r="L42" s="288"/>
      <c r="M42" s="288"/>
      <c r="N42" s="288"/>
      <c r="O42" s="55"/>
      <c r="P42" s="55"/>
      <c r="Q42" s="55"/>
      <c r="R42" s="55"/>
    </row>
    <row r="43" spans="1:18" x14ac:dyDescent="0.25">
      <c r="A43" s="865">
        <f>IF(A19&gt;0,A19,"")</f>
        <v>3</v>
      </c>
      <c r="B43" s="866"/>
      <c r="C43" s="285"/>
      <c r="D43" s="317"/>
      <c r="E43" s="285"/>
      <c r="F43" s="285"/>
      <c r="G43" s="285"/>
      <c r="H43" s="285"/>
      <c r="I43" s="285"/>
      <c r="J43" s="285"/>
      <c r="K43" s="285"/>
      <c r="L43" s="285"/>
      <c r="M43" s="285"/>
      <c r="N43" s="285"/>
      <c r="O43" s="55"/>
      <c r="P43" s="55"/>
      <c r="Q43" s="55"/>
      <c r="R43" s="55"/>
    </row>
    <row r="44" spans="1:18" ht="15.75" thickBot="1" x14ac:dyDescent="0.3">
      <c r="A44" s="1056"/>
      <c r="B44" s="1057"/>
      <c r="C44" s="288"/>
      <c r="D44" s="288"/>
      <c r="E44" s="288"/>
      <c r="F44" s="288"/>
      <c r="G44" s="288"/>
      <c r="H44" s="288"/>
      <c r="I44" s="288"/>
      <c r="J44" s="288"/>
      <c r="K44" s="288"/>
      <c r="L44" s="288"/>
      <c r="M44" s="288"/>
      <c r="N44" s="288"/>
      <c r="O44" s="55"/>
      <c r="P44" s="55"/>
      <c r="Q44" s="55"/>
      <c r="R44" s="55"/>
    </row>
    <row r="45" spans="1:18" x14ac:dyDescent="0.25">
      <c r="A45" s="865">
        <v>4</v>
      </c>
      <c r="B45" s="866"/>
      <c r="C45" s="285"/>
      <c r="D45" s="285"/>
      <c r="E45" s="285"/>
      <c r="F45" s="285"/>
      <c r="G45" s="285"/>
      <c r="H45" s="285"/>
      <c r="I45" s="285"/>
      <c r="J45" s="285"/>
      <c r="K45" s="285"/>
      <c r="L45" s="285"/>
      <c r="M45" s="285"/>
      <c r="N45" s="285"/>
      <c r="O45" s="55"/>
      <c r="P45" s="55"/>
      <c r="Q45" s="55"/>
      <c r="R45" s="55"/>
    </row>
    <row r="46" spans="1:18" ht="15.75" thickBot="1" x14ac:dyDescent="0.3">
      <c r="A46" s="1056"/>
      <c r="B46" s="1057"/>
      <c r="C46" s="64"/>
      <c r="D46" s="64"/>
      <c r="E46" s="64"/>
      <c r="F46" s="64"/>
      <c r="G46" s="64"/>
      <c r="H46" s="64"/>
      <c r="I46" s="64"/>
      <c r="J46" s="64"/>
      <c r="K46" s="64"/>
      <c r="L46" s="64"/>
      <c r="M46" s="64"/>
      <c r="N46" s="64"/>
      <c r="O46" s="55"/>
      <c r="P46" s="55"/>
      <c r="Q46" s="55"/>
      <c r="R46" s="55"/>
    </row>
    <row r="47" spans="1:18" ht="15.75" hidden="1" thickBot="1" x14ac:dyDescent="0.3">
      <c r="A47" s="865">
        <v>5</v>
      </c>
      <c r="B47" s="866"/>
      <c r="C47" s="63"/>
      <c r="D47" s="63"/>
      <c r="E47" s="63"/>
      <c r="F47" s="63"/>
      <c r="G47" s="63"/>
      <c r="H47" s="63"/>
      <c r="I47" s="63"/>
      <c r="J47" s="63"/>
      <c r="K47" s="63"/>
      <c r="L47" s="63"/>
      <c r="M47" s="63"/>
      <c r="N47" s="64"/>
      <c r="O47" s="55"/>
      <c r="P47" s="55"/>
      <c r="Q47" s="55"/>
      <c r="R47" s="55"/>
    </row>
    <row r="48" spans="1:18" ht="15.75" hidden="1" thickBot="1" x14ac:dyDescent="0.3">
      <c r="A48" s="1056"/>
      <c r="B48" s="1057"/>
      <c r="C48" s="64"/>
      <c r="D48" s="64"/>
      <c r="E48" s="64"/>
      <c r="F48" s="64"/>
      <c r="G48" s="64"/>
      <c r="H48" s="64"/>
      <c r="I48" s="64"/>
      <c r="J48" s="64"/>
      <c r="K48" s="64"/>
      <c r="L48" s="64"/>
      <c r="M48" s="64"/>
      <c r="N48" s="64"/>
      <c r="O48" s="55"/>
      <c r="P48" s="55"/>
      <c r="Q48" s="55"/>
      <c r="R48" s="55"/>
    </row>
    <row r="49" spans="1:18" hidden="1" x14ac:dyDescent="0.25">
      <c r="A49" s="865">
        <v>6</v>
      </c>
      <c r="B49" s="866"/>
      <c r="C49" s="63"/>
      <c r="D49" s="63"/>
      <c r="E49" s="63"/>
      <c r="F49" s="63"/>
      <c r="G49" s="63"/>
      <c r="H49" s="63"/>
      <c r="I49" s="63"/>
      <c r="J49" s="63"/>
      <c r="K49" s="63"/>
      <c r="L49" s="63"/>
      <c r="M49" s="63"/>
      <c r="N49" s="63"/>
      <c r="O49" s="55"/>
      <c r="P49" s="55"/>
      <c r="Q49" s="55"/>
      <c r="R49" s="55"/>
    </row>
    <row r="50" spans="1:18" ht="15.75" hidden="1" thickBot="1" x14ac:dyDescent="0.3">
      <c r="A50" s="1056"/>
      <c r="B50" s="1057"/>
      <c r="C50" s="64"/>
      <c r="D50" s="64"/>
      <c r="E50" s="64"/>
      <c r="F50" s="64"/>
      <c r="G50" s="64"/>
      <c r="H50" s="64"/>
      <c r="I50" s="64"/>
      <c r="J50" s="64"/>
      <c r="K50" s="64"/>
      <c r="L50" s="64"/>
      <c r="M50" s="64"/>
      <c r="N50" s="64"/>
      <c r="O50" s="55"/>
      <c r="P50" s="55"/>
      <c r="Q50" s="55"/>
      <c r="R50" s="55"/>
    </row>
    <row r="51" spans="1:18" hidden="1" x14ac:dyDescent="0.25">
      <c r="A51" s="865">
        <v>7</v>
      </c>
      <c r="B51" s="866"/>
      <c r="C51" s="63"/>
      <c r="D51" s="63"/>
      <c r="E51" s="63"/>
      <c r="F51" s="63"/>
      <c r="G51" s="63"/>
      <c r="H51" s="63"/>
      <c r="I51" s="63"/>
      <c r="J51" s="63"/>
      <c r="K51" s="63"/>
      <c r="L51" s="63"/>
      <c r="M51" s="63"/>
      <c r="N51" s="63"/>
      <c r="O51" s="55"/>
      <c r="P51" s="55"/>
      <c r="Q51" s="55"/>
      <c r="R51" s="55"/>
    </row>
    <row r="52" spans="1:18" ht="15.75" hidden="1" thickBot="1" x14ac:dyDescent="0.3">
      <c r="A52" s="1056"/>
      <c r="B52" s="1057"/>
      <c r="C52" s="64"/>
      <c r="D52" s="64"/>
      <c r="E52" s="64"/>
      <c r="F52" s="64"/>
      <c r="G52" s="64"/>
      <c r="H52" s="64"/>
      <c r="I52" s="64"/>
      <c r="J52" s="64"/>
      <c r="K52" s="64"/>
      <c r="L52" s="64"/>
      <c r="M52" s="64"/>
      <c r="N52" s="64"/>
      <c r="O52" s="55"/>
      <c r="P52" s="55"/>
      <c r="Q52" s="55"/>
      <c r="R52" s="55"/>
    </row>
    <row r="53" spans="1:18" hidden="1" x14ac:dyDescent="0.25">
      <c r="A53" s="865">
        <v>8</v>
      </c>
      <c r="B53" s="866"/>
      <c r="C53" s="63"/>
      <c r="D53" s="63"/>
      <c r="E53" s="63"/>
      <c r="F53" s="63"/>
      <c r="G53" s="63"/>
      <c r="H53" s="63"/>
      <c r="I53" s="63"/>
      <c r="J53" s="63"/>
      <c r="K53" s="63"/>
      <c r="L53" s="63"/>
      <c r="M53" s="63"/>
      <c r="N53" s="65"/>
      <c r="O53" s="66"/>
      <c r="P53" s="55"/>
      <c r="Q53" s="55"/>
      <c r="R53" s="55"/>
    </row>
    <row r="54" spans="1:18" ht="15.75" hidden="1" thickBot="1" x14ac:dyDescent="0.3">
      <c r="A54" s="1056"/>
      <c r="B54" s="1057"/>
      <c r="C54" s="64"/>
      <c r="D54" s="64"/>
      <c r="E54" s="64"/>
      <c r="F54" s="64"/>
      <c r="G54" s="64"/>
      <c r="H54" s="64"/>
      <c r="I54" s="64"/>
      <c r="J54" s="64"/>
      <c r="K54" s="64"/>
      <c r="L54" s="64"/>
      <c r="M54" s="64"/>
      <c r="N54" s="64"/>
      <c r="O54" s="55"/>
      <c r="P54" s="55"/>
      <c r="Q54" s="55"/>
      <c r="R54" s="55"/>
    </row>
    <row r="55" spans="1:18" hidden="1" x14ac:dyDescent="0.25">
      <c r="A55" s="865">
        <v>9</v>
      </c>
      <c r="B55" s="866"/>
      <c r="C55" s="63"/>
      <c r="D55" s="63"/>
      <c r="E55" s="63"/>
      <c r="F55" s="63"/>
      <c r="G55" s="63"/>
      <c r="H55" s="63"/>
      <c r="I55" s="63"/>
      <c r="J55" s="63"/>
      <c r="K55" s="63"/>
      <c r="L55" s="63"/>
      <c r="M55" s="63"/>
      <c r="N55" s="63"/>
      <c r="O55" s="55"/>
      <c r="P55" s="55"/>
      <c r="Q55" s="55"/>
      <c r="R55" s="55"/>
    </row>
    <row r="56" spans="1:18" ht="15.75" hidden="1" thickBot="1" x14ac:dyDescent="0.3">
      <c r="A56" s="1056"/>
      <c r="B56" s="1057"/>
      <c r="C56" s="64"/>
      <c r="D56" s="64"/>
      <c r="E56" s="64"/>
      <c r="F56" s="64"/>
      <c r="G56" s="64"/>
      <c r="H56" s="64"/>
      <c r="I56" s="64"/>
      <c r="J56" s="64"/>
      <c r="K56" s="64"/>
      <c r="L56" s="64"/>
      <c r="M56" s="64"/>
      <c r="N56" s="64"/>
      <c r="O56" s="55"/>
      <c r="P56" s="55"/>
      <c r="Q56" s="55"/>
      <c r="R56" s="55"/>
    </row>
    <row r="57" spans="1:18" hidden="1" x14ac:dyDescent="0.25">
      <c r="A57" s="865">
        <v>10</v>
      </c>
      <c r="B57" s="866"/>
      <c r="C57" s="63"/>
      <c r="D57" s="63"/>
      <c r="E57" s="63"/>
      <c r="F57" s="63"/>
      <c r="G57" s="63"/>
      <c r="H57" s="63"/>
      <c r="I57" s="63"/>
      <c r="J57" s="63"/>
      <c r="K57" s="63"/>
      <c r="L57" s="63"/>
      <c r="M57" s="63"/>
      <c r="N57" s="63"/>
      <c r="O57" s="55"/>
      <c r="P57" s="55"/>
      <c r="Q57" s="55"/>
      <c r="R57" s="55"/>
    </row>
    <row r="58" spans="1:18" ht="15.75" hidden="1" thickBot="1" x14ac:dyDescent="0.3">
      <c r="A58" s="1056"/>
      <c r="B58" s="1057"/>
      <c r="C58" s="64"/>
      <c r="D58" s="64"/>
      <c r="E58" s="64"/>
      <c r="F58" s="64"/>
      <c r="G58" s="64"/>
      <c r="H58" s="64"/>
      <c r="I58" s="64"/>
      <c r="J58" s="64"/>
      <c r="K58" s="64"/>
      <c r="L58" s="64"/>
      <c r="M58" s="64"/>
      <c r="N58" s="64"/>
      <c r="O58" s="55"/>
      <c r="P58" s="55"/>
      <c r="Q58" s="55"/>
      <c r="R58" s="55"/>
    </row>
    <row r="59" spans="1:18" hidden="1" x14ac:dyDescent="0.25">
      <c r="A59" s="278"/>
      <c r="B59" s="278"/>
      <c r="C59" s="278"/>
      <c r="D59" s="278"/>
      <c r="E59" s="278"/>
      <c r="F59" s="278"/>
      <c r="G59" s="278"/>
      <c r="H59" s="278"/>
      <c r="I59" s="278"/>
      <c r="J59" s="278"/>
      <c r="K59" s="278"/>
      <c r="L59" s="278"/>
      <c r="M59" s="278"/>
      <c r="N59" s="278"/>
      <c r="O59" s="55"/>
      <c r="P59" s="55"/>
      <c r="Q59" s="55"/>
      <c r="R59" s="55"/>
    </row>
    <row r="60" spans="1:18" x14ac:dyDescent="0.25">
      <c r="A60" s="978" t="s">
        <v>306</v>
      </c>
      <c r="B60" s="979"/>
      <c r="C60" s="979"/>
      <c r="D60" s="979"/>
      <c r="E60" s="979"/>
      <c r="F60" s="979"/>
      <c r="G60" s="979"/>
      <c r="H60" s="979"/>
      <c r="I60" s="979"/>
      <c r="J60" s="979"/>
      <c r="K60" s="979"/>
      <c r="L60" s="979"/>
      <c r="M60" s="979"/>
      <c r="N60" s="980"/>
      <c r="O60" s="55"/>
      <c r="P60" s="55"/>
      <c r="Q60" s="55"/>
      <c r="R60" s="55"/>
    </row>
    <row r="61" spans="1:18" ht="22.5" customHeight="1" x14ac:dyDescent="0.25">
      <c r="A61" s="271" t="s">
        <v>307</v>
      </c>
      <c r="B61" s="1016" t="s">
        <v>308</v>
      </c>
      <c r="C61" s="1017"/>
      <c r="D61" s="1017"/>
      <c r="E61" s="1017"/>
      <c r="F61" s="1018"/>
      <c r="G61" s="1014" t="s">
        <v>309</v>
      </c>
      <c r="H61" s="1014"/>
      <c r="I61" s="1014" t="s">
        <v>310</v>
      </c>
      <c r="J61" s="1014"/>
      <c r="K61" s="1014" t="s">
        <v>311</v>
      </c>
      <c r="L61" s="1014"/>
      <c r="M61" s="1015" t="s">
        <v>312</v>
      </c>
      <c r="N61" s="1015"/>
      <c r="O61" s="55"/>
      <c r="P61" s="55"/>
      <c r="Q61" s="55"/>
      <c r="R61" s="55"/>
    </row>
    <row r="62" spans="1:18" x14ac:dyDescent="0.25">
      <c r="A62" s="344" t="s">
        <v>474</v>
      </c>
      <c r="B62" s="1049" t="s">
        <v>413</v>
      </c>
      <c r="C62" s="1050"/>
      <c r="D62" s="1050"/>
      <c r="E62" s="1050"/>
      <c r="F62" s="1051"/>
      <c r="G62" s="1042">
        <v>17</v>
      </c>
      <c r="H62" s="1043"/>
      <c r="I62" s="1052">
        <v>20</v>
      </c>
      <c r="J62" s="1052"/>
      <c r="K62" s="988">
        <f>I62*100/$Q$67</f>
        <v>11.764705882352942</v>
      </c>
      <c r="L62" s="988"/>
      <c r="M62" s="1044">
        <f t="shared" ref="M62:M65" si="0">G62*I62</f>
        <v>340</v>
      </c>
      <c r="N62" s="1044"/>
      <c r="O62" s="55"/>
      <c r="P62" s="55"/>
      <c r="Q62" s="55"/>
      <c r="R62" s="55"/>
    </row>
    <row r="63" spans="1:18" x14ac:dyDescent="0.25">
      <c r="A63" s="344" t="s">
        <v>477</v>
      </c>
      <c r="B63" s="1049" t="s">
        <v>415</v>
      </c>
      <c r="C63" s="1050"/>
      <c r="D63" s="1050"/>
      <c r="E63" s="1050"/>
      <c r="F63" s="1051"/>
      <c r="G63" s="1042">
        <v>15.1</v>
      </c>
      <c r="H63" s="1043"/>
      <c r="I63" s="1052">
        <v>50</v>
      </c>
      <c r="J63" s="1052"/>
      <c r="K63" s="988">
        <f t="shared" ref="K63:K66" si="1">I63*100/$Q$67</f>
        <v>29.411764705882351</v>
      </c>
      <c r="L63" s="988"/>
      <c r="M63" s="1044">
        <f t="shared" si="0"/>
        <v>755</v>
      </c>
      <c r="N63" s="1044"/>
      <c r="O63" s="55"/>
      <c r="P63" s="55"/>
      <c r="Q63" s="55"/>
      <c r="R63" s="55"/>
    </row>
    <row r="64" spans="1:18" x14ac:dyDescent="0.25">
      <c r="A64" s="344" t="s">
        <v>478</v>
      </c>
      <c r="B64" s="1049" t="s">
        <v>799</v>
      </c>
      <c r="C64" s="1050"/>
      <c r="D64" s="1050"/>
      <c r="E64" s="1050"/>
      <c r="F64" s="1051"/>
      <c r="G64" s="1042">
        <v>17.059999999999999</v>
      </c>
      <c r="H64" s="1043"/>
      <c r="I64" s="1052">
        <v>10</v>
      </c>
      <c r="J64" s="1052"/>
      <c r="K64" s="988">
        <f t="shared" si="1"/>
        <v>5.882352941176471</v>
      </c>
      <c r="L64" s="988"/>
      <c r="M64" s="1044">
        <f t="shared" si="0"/>
        <v>170.6</v>
      </c>
      <c r="N64" s="1044"/>
      <c r="O64" s="55"/>
      <c r="P64" s="55"/>
      <c r="Q64" s="55"/>
      <c r="R64" s="55"/>
    </row>
    <row r="65" spans="1:18" x14ac:dyDescent="0.25">
      <c r="A65" s="344" t="s">
        <v>475</v>
      </c>
      <c r="B65" s="1049" t="s">
        <v>416</v>
      </c>
      <c r="C65" s="1050"/>
      <c r="D65" s="1050"/>
      <c r="E65" s="1050"/>
      <c r="F65" s="1051"/>
      <c r="G65" s="1042">
        <v>16.100000000000001</v>
      </c>
      <c r="H65" s="1043"/>
      <c r="I65" s="1042">
        <v>50</v>
      </c>
      <c r="J65" s="1043"/>
      <c r="K65" s="988">
        <f t="shared" si="1"/>
        <v>29.411764705882351</v>
      </c>
      <c r="L65" s="988"/>
      <c r="M65" s="1044">
        <f t="shared" si="0"/>
        <v>805.00000000000011</v>
      </c>
      <c r="N65" s="1044"/>
      <c r="O65" s="55"/>
      <c r="P65" s="55"/>
      <c r="Q65" s="55"/>
      <c r="R65" s="55"/>
    </row>
    <row r="66" spans="1:18" x14ac:dyDescent="0.25">
      <c r="A66" s="272" t="s">
        <v>468</v>
      </c>
      <c r="B66" s="1053" t="s">
        <v>373</v>
      </c>
      <c r="C66" s="1054"/>
      <c r="D66" s="1054"/>
      <c r="E66" s="1054"/>
      <c r="F66" s="1055"/>
      <c r="G66" s="984">
        <v>30.78</v>
      </c>
      <c r="H66" s="985"/>
      <c r="I66" s="986">
        <v>40</v>
      </c>
      <c r="J66" s="987"/>
      <c r="K66" s="988">
        <f t="shared" si="1"/>
        <v>23.529411764705884</v>
      </c>
      <c r="L66" s="988"/>
      <c r="M66" s="836">
        <f t="shared" ref="M66" si="2">G66*I66</f>
        <v>1231.2</v>
      </c>
      <c r="N66" s="836"/>
      <c r="O66" s="55"/>
      <c r="P66" s="55"/>
      <c r="Q66" s="55"/>
      <c r="R66" s="55"/>
    </row>
    <row r="67" spans="1:18" x14ac:dyDescent="0.25">
      <c r="A67" s="277">
        <f>COUNTA(B62:F66)</f>
        <v>5</v>
      </c>
      <c r="B67" s="1012" t="s">
        <v>313</v>
      </c>
      <c r="C67" s="1012"/>
      <c r="D67" s="1012"/>
      <c r="E67" s="1012"/>
      <c r="F67" s="1012"/>
      <c r="G67" s="1012"/>
      <c r="H67" s="1012"/>
      <c r="I67" s="1012"/>
      <c r="J67" s="1012"/>
      <c r="K67" s="1012"/>
      <c r="L67" s="1013"/>
      <c r="M67" s="1001">
        <f>SUM(M62:M66)</f>
        <v>3301.8</v>
      </c>
      <c r="N67" s="1002"/>
      <c r="O67" s="55"/>
      <c r="P67" s="55"/>
      <c r="Q67" s="55">
        <f>SUM(I62:J66)</f>
        <v>170</v>
      </c>
      <c r="R67" s="350">
        <f>SUM(K62:L66)</f>
        <v>100</v>
      </c>
    </row>
    <row r="68" spans="1:18" hidden="1" x14ac:dyDescent="0.25">
      <c r="A68" s="278"/>
      <c r="B68" s="278"/>
      <c r="C68" s="278"/>
      <c r="D68" s="278"/>
      <c r="E68" s="278"/>
      <c r="F68" s="278"/>
      <c r="G68" s="278"/>
      <c r="H68" s="278"/>
      <c r="I68" s="278"/>
      <c r="J68" s="278"/>
      <c r="K68" s="278"/>
      <c r="L68" s="278"/>
      <c r="M68" s="278"/>
      <c r="N68" s="278"/>
      <c r="O68" s="55"/>
      <c r="P68" s="55"/>
      <c r="Q68" s="55"/>
      <c r="R68" s="55"/>
    </row>
    <row r="69" spans="1:18" x14ac:dyDescent="0.25">
      <c r="A69" s="978" t="s">
        <v>314</v>
      </c>
      <c r="B69" s="979"/>
      <c r="C69" s="979"/>
      <c r="D69" s="979"/>
      <c r="E69" s="979"/>
      <c r="F69" s="979"/>
      <c r="G69" s="979"/>
      <c r="H69" s="979"/>
      <c r="I69" s="979"/>
      <c r="J69" s="979"/>
      <c r="K69" s="979"/>
      <c r="L69" s="979"/>
      <c r="M69" s="979"/>
      <c r="N69" s="980"/>
      <c r="O69" s="55"/>
      <c r="P69" s="55"/>
      <c r="Q69" s="55"/>
      <c r="R69" s="55"/>
    </row>
    <row r="70" spans="1:18" x14ac:dyDescent="0.25">
      <c r="A70" s="1009" t="s">
        <v>315</v>
      </c>
      <c r="B70" s="1010"/>
      <c r="C70" s="1010"/>
      <c r="D70" s="1011"/>
      <c r="E70" s="1009" t="s">
        <v>115</v>
      </c>
      <c r="F70" s="1010"/>
      <c r="G70" s="1010"/>
      <c r="H70" s="1010"/>
      <c r="I70" s="1010"/>
      <c r="J70" s="1010"/>
      <c r="K70" s="1010"/>
      <c r="L70" s="1010"/>
      <c r="M70" s="997" t="s">
        <v>316</v>
      </c>
      <c r="N70" s="999"/>
      <c r="O70" s="55"/>
      <c r="P70" s="55"/>
      <c r="Q70" s="55"/>
      <c r="R70" s="55"/>
    </row>
    <row r="71" spans="1:18" x14ac:dyDescent="0.25">
      <c r="A71" s="1003" t="s">
        <v>616</v>
      </c>
      <c r="B71" s="1004"/>
      <c r="C71" s="1004"/>
      <c r="D71" s="1005"/>
      <c r="E71" s="1003" t="s">
        <v>615</v>
      </c>
      <c r="F71" s="1004"/>
      <c r="G71" s="1004"/>
      <c r="H71" s="1004"/>
      <c r="I71" s="1004"/>
      <c r="J71" s="1004"/>
      <c r="K71" s="1004"/>
      <c r="L71" s="1004"/>
      <c r="M71" s="1045">
        <v>25000</v>
      </c>
      <c r="N71" s="1046"/>
      <c r="O71" s="55"/>
      <c r="P71" s="55"/>
      <c r="Q71" s="55"/>
      <c r="R71" s="55"/>
    </row>
    <row r="72" spans="1:18" x14ac:dyDescent="0.25">
      <c r="A72" s="1006"/>
      <c r="B72" s="1007"/>
      <c r="C72" s="1007"/>
      <c r="D72" s="1008"/>
      <c r="E72" s="1006"/>
      <c r="F72" s="1007"/>
      <c r="G72" s="1007"/>
      <c r="H72" s="1007"/>
      <c r="I72" s="1007"/>
      <c r="J72" s="1007"/>
      <c r="K72" s="1007"/>
      <c r="L72" s="1007"/>
      <c r="M72" s="1047"/>
      <c r="N72" s="1048"/>
      <c r="O72" s="71"/>
      <c r="P72" s="72"/>
      <c r="Q72" s="55"/>
      <c r="R72" s="55"/>
    </row>
    <row r="73" spans="1:18" x14ac:dyDescent="0.25">
      <c r="A73" s="1003"/>
      <c r="B73" s="1004"/>
      <c r="C73" s="1004"/>
      <c r="D73" s="1005"/>
      <c r="E73" s="1003"/>
      <c r="F73" s="1004"/>
      <c r="G73" s="1004"/>
      <c r="H73" s="1004"/>
      <c r="I73" s="1004"/>
      <c r="J73" s="1004"/>
      <c r="K73" s="1004"/>
      <c r="L73" s="1004"/>
      <c r="M73" s="1045"/>
      <c r="N73" s="1046"/>
      <c r="O73" s="55"/>
      <c r="P73" s="55"/>
      <c r="Q73" s="55"/>
      <c r="R73" s="55"/>
    </row>
    <row r="74" spans="1:18" ht="15.75" customHeight="1" x14ac:dyDescent="0.25">
      <c r="A74" s="1006"/>
      <c r="B74" s="1007"/>
      <c r="C74" s="1007"/>
      <c r="D74" s="1008"/>
      <c r="E74" s="1006"/>
      <c r="F74" s="1007"/>
      <c r="G74" s="1007"/>
      <c r="H74" s="1007"/>
      <c r="I74" s="1007"/>
      <c r="J74" s="1007"/>
      <c r="K74" s="1007"/>
      <c r="L74" s="1007"/>
      <c r="M74" s="1047"/>
      <c r="N74" s="1048"/>
      <c r="O74" s="55"/>
      <c r="P74" s="55"/>
      <c r="Q74" s="55"/>
      <c r="R74" s="55"/>
    </row>
    <row r="75" spans="1:18" hidden="1" x14ac:dyDescent="0.25">
      <c r="A75" s="1003"/>
      <c r="B75" s="1004"/>
      <c r="C75" s="1004"/>
      <c r="D75" s="1005"/>
      <c r="E75" s="1003"/>
      <c r="F75" s="1004"/>
      <c r="G75" s="1004"/>
      <c r="H75" s="1004"/>
      <c r="I75" s="1004"/>
      <c r="J75" s="1004"/>
      <c r="K75" s="1004"/>
      <c r="L75" s="1004"/>
      <c r="M75" s="993"/>
      <c r="N75" s="994"/>
      <c r="O75" s="55"/>
      <c r="P75" s="55"/>
      <c r="Q75" s="55"/>
      <c r="R75" s="55"/>
    </row>
    <row r="76" spans="1:18" hidden="1" x14ac:dyDescent="0.25">
      <c r="A76" s="1006"/>
      <c r="B76" s="1007"/>
      <c r="C76" s="1007"/>
      <c r="D76" s="1008"/>
      <c r="E76" s="1006"/>
      <c r="F76" s="1007"/>
      <c r="G76" s="1007"/>
      <c r="H76" s="1007"/>
      <c r="I76" s="1007"/>
      <c r="J76" s="1007"/>
      <c r="K76" s="1007"/>
      <c r="L76" s="1007"/>
      <c r="M76" s="995"/>
      <c r="N76" s="996"/>
      <c r="O76" s="55"/>
      <c r="P76" s="55"/>
      <c r="Q76" s="55"/>
      <c r="R76" s="55"/>
    </row>
    <row r="77" spans="1:18" x14ac:dyDescent="0.25">
      <c r="A77" s="997" t="s">
        <v>317</v>
      </c>
      <c r="B77" s="998"/>
      <c r="C77" s="998"/>
      <c r="D77" s="998"/>
      <c r="E77" s="998"/>
      <c r="F77" s="998"/>
      <c r="G77" s="998"/>
      <c r="H77" s="998"/>
      <c r="I77" s="998"/>
      <c r="J77" s="998"/>
      <c r="K77" s="998"/>
      <c r="L77" s="999"/>
      <c r="M77" s="1001">
        <f>SUM(M67+M71+M73)</f>
        <v>28301.8</v>
      </c>
      <c r="N77" s="1002"/>
      <c r="O77" s="55"/>
      <c r="P77" s="55"/>
      <c r="Q77" s="55"/>
      <c r="R77" s="55"/>
    </row>
  </sheetData>
  <mergeCells count="17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18:G18"/>
    <mergeCell ref="I18:N18"/>
    <mergeCell ref="B19:G19"/>
    <mergeCell ref="B20:G20"/>
    <mergeCell ref="I20:N20"/>
    <mergeCell ref="B21:G21"/>
    <mergeCell ref="I21:N21"/>
    <mergeCell ref="A10:B10"/>
    <mergeCell ref="C10:N10"/>
    <mergeCell ref="A11:B15"/>
    <mergeCell ref="C11:N15"/>
    <mergeCell ref="A16:N16"/>
    <mergeCell ref="B17:G17"/>
    <mergeCell ref="I17:N17"/>
    <mergeCell ref="Q23:R23"/>
    <mergeCell ref="A24:H24"/>
    <mergeCell ref="I24:J24"/>
    <mergeCell ref="K24:L24"/>
    <mergeCell ref="M24:N24"/>
    <mergeCell ref="O24:P24"/>
    <mergeCell ref="Q24:R24"/>
    <mergeCell ref="A22:N22"/>
    <mergeCell ref="A23:H23"/>
    <mergeCell ref="I23:J23"/>
    <mergeCell ref="K23:L23"/>
    <mergeCell ref="M23:N23"/>
    <mergeCell ref="O23:P23"/>
    <mergeCell ref="A26:H26"/>
    <mergeCell ref="I26:J26"/>
    <mergeCell ref="K26:L26"/>
    <mergeCell ref="M26:N26"/>
    <mergeCell ref="O26:P26"/>
    <mergeCell ref="Q26:R26"/>
    <mergeCell ref="A25:H25"/>
    <mergeCell ref="I25:J25"/>
    <mergeCell ref="K25:L25"/>
    <mergeCell ref="M25:N25"/>
    <mergeCell ref="O25:P25"/>
    <mergeCell ref="Q25:R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7:N37"/>
    <mergeCell ref="A38:B38"/>
    <mergeCell ref="A39:B40"/>
    <mergeCell ref="A41:B42"/>
    <mergeCell ref="A43:B44"/>
    <mergeCell ref="A45:B46"/>
    <mergeCell ref="A35:H35"/>
    <mergeCell ref="I35:J35"/>
    <mergeCell ref="K35:L35"/>
    <mergeCell ref="M35:N35"/>
    <mergeCell ref="A60:N60"/>
    <mergeCell ref="B61:F61"/>
    <mergeCell ref="G61:H61"/>
    <mergeCell ref="I61:J61"/>
    <mergeCell ref="K61:L61"/>
    <mergeCell ref="M61:N61"/>
    <mergeCell ref="A47:B48"/>
    <mergeCell ref="A49:B50"/>
    <mergeCell ref="A51:B52"/>
    <mergeCell ref="A53:B54"/>
    <mergeCell ref="A55:B56"/>
    <mergeCell ref="A57:B58"/>
    <mergeCell ref="B62:F62"/>
    <mergeCell ref="G62:H62"/>
    <mergeCell ref="I62:J62"/>
    <mergeCell ref="K62:L62"/>
    <mergeCell ref="M62:N62"/>
    <mergeCell ref="B63:F63"/>
    <mergeCell ref="G63:H63"/>
    <mergeCell ref="I63:J63"/>
    <mergeCell ref="K63:L63"/>
    <mergeCell ref="M63:N63"/>
    <mergeCell ref="B64:F64"/>
    <mergeCell ref="G64:H64"/>
    <mergeCell ref="I64:J64"/>
    <mergeCell ref="K64:L64"/>
    <mergeCell ref="M64:N64"/>
    <mergeCell ref="G65:H65"/>
    <mergeCell ref="I66:J66"/>
    <mergeCell ref="G66:H66"/>
    <mergeCell ref="B65:F65"/>
    <mergeCell ref="B66:F66"/>
    <mergeCell ref="M66:N66"/>
    <mergeCell ref="K66:L66"/>
    <mergeCell ref="A77:L77"/>
    <mergeCell ref="M77:N77"/>
    <mergeCell ref="I65:J65"/>
    <mergeCell ref="K65:L65"/>
    <mergeCell ref="M65:N65"/>
    <mergeCell ref="A73:D74"/>
    <mergeCell ref="E73:L74"/>
    <mergeCell ref="M73:N74"/>
    <mergeCell ref="A75:D76"/>
    <mergeCell ref="E75:L76"/>
    <mergeCell ref="M75:N76"/>
    <mergeCell ref="A69:N69"/>
    <mergeCell ref="A70:D70"/>
    <mergeCell ref="E70:L70"/>
    <mergeCell ref="M70:N70"/>
    <mergeCell ref="A71:D72"/>
    <mergeCell ref="E71:L72"/>
    <mergeCell ref="M71:N72"/>
    <mergeCell ref="B67:L67"/>
    <mergeCell ref="M67:N67"/>
  </mergeCells>
  <conditionalFormatting sqref="C41:N41 C43:N43 C45:N45 C53:N53 C47:M47 C51:N51 C49:N49 C55:N55 C57:N57 C39:N39">
    <cfRule type="cellIs" dxfId="51" priority="1" stopIfTrue="1" operator="equal">
      <formula>"x"</formula>
    </cfRule>
  </conditionalFormatting>
  <conditionalFormatting sqref="C42:N42 C44:N44 C46:N46 C54:N54 C48:M48 C52:N52 N47:N48 C50:N50 C56:N56 C58:N58 C40:N40">
    <cfRule type="cellIs" dxfId="5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58" xr:uid="{00000000-0002-0000-0800-000000000000}"/>
  </dataValidations>
  <pageMargins left="0.7" right="0.7" top="0.75" bottom="0.75" header="0.3" footer="0.3"/>
  <pageSetup paperSize="9" scale="80"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65"/>
  <sheetViews>
    <sheetView topLeftCell="A13" workbookViewId="0">
      <selection activeCell="K36" sqref="K36:L36"/>
    </sheetView>
  </sheetViews>
  <sheetFormatPr defaultRowHeight="15" x14ac:dyDescent="0.25"/>
  <sheetData>
    <row r="1" spans="1:14" ht="18.75" thickBot="1" x14ac:dyDescent="0.3">
      <c r="A1" s="1061" t="s">
        <v>390</v>
      </c>
      <c r="B1" s="1062"/>
      <c r="C1" s="1062"/>
      <c r="D1" s="1062"/>
      <c r="E1" s="1062"/>
      <c r="F1" s="1062"/>
      <c r="G1" s="1062"/>
      <c r="H1" s="1062"/>
      <c r="I1" s="1062"/>
      <c r="J1" s="1062"/>
      <c r="K1" s="1062"/>
      <c r="L1" s="1062"/>
      <c r="M1" s="1062"/>
      <c r="N1" s="1063"/>
    </row>
    <row r="2" spans="1:14" x14ac:dyDescent="0.25">
      <c r="A2" s="294"/>
      <c r="B2" s="56"/>
      <c r="C2" s="56"/>
      <c r="D2" s="56"/>
      <c r="E2" s="56"/>
      <c r="F2" s="56"/>
      <c r="G2" s="56"/>
      <c r="H2" s="56"/>
      <c r="I2" s="56"/>
      <c r="J2" s="56"/>
      <c r="K2" s="56"/>
      <c r="L2" s="56"/>
      <c r="M2" s="56"/>
      <c r="N2" s="295"/>
    </row>
    <row r="3" spans="1:14" ht="21.75" customHeight="1" x14ac:dyDescent="0.25">
      <c r="A3" s="1064" t="s">
        <v>388</v>
      </c>
      <c r="B3" s="914"/>
      <c r="C3" s="914"/>
      <c r="D3" s="915"/>
      <c r="E3" s="916" t="s">
        <v>724</v>
      </c>
      <c r="F3" s="917"/>
      <c r="G3" s="917"/>
      <c r="H3" s="918"/>
      <c r="I3" s="1039" t="s">
        <v>393</v>
      </c>
      <c r="J3" s="1040"/>
      <c r="K3" s="1040"/>
      <c r="L3" s="1040"/>
      <c r="M3" s="1040"/>
      <c r="N3" s="1065"/>
    </row>
    <row r="4" spans="1:14" x14ac:dyDescent="0.25">
      <c r="A4" s="1066" t="s">
        <v>394</v>
      </c>
      <c r="B4" s="929"/>
      <c r="C4" s="929"/>
      <c r="D4" s="930"/>
      <c r="E4" s="934" t="s">
        <v>725</v>
      </c>
      <c r="F4" s="935"/>
      <c r="G4" s="935"/>
      <c r="H4" s="935"/>
      <c r="I4" s="936" t="s">
        <v>395</v>
      </c>
      <c r="J4" s="937"/>
      <c r="K4" s="937"/>
      <c r="L4" s="1032"/>
      <c r="M4" s="1032"/>
      <c r="N4" s="1068"/>
    </row>
    <row r="5" spans="1:14" x14ac:dyDescent="0.25">
      <c r="A5" s="1067"/>
      <c r="B5" s="932"/>
      <c r="C5" s="932"/>
      <c r="D5" s="933"/>
      <c r="E5" s="935"/>
      <c r="F5" s="935"/>
      <c r="G5" s="935"/>
      <c r="H5" s="935"/>
      <c r="I5" s="1034"/>
      <c r="J5" s="1035"/>
      <c r="K5" s="1035"/>
      <c r="L5" s="1035"/>
      <c r="M5" s="1035"/>
      <c r="N5" s="1069"/>
    </row>
    <row r="6" spans="1:14" x14ac:dyDescent="0.25">
      <c r="A6" s="1074" t="s">
        <v>279</v>
      </c>
      <c r="B6" s="944"/>
      <c r="C6" s="944"/>
      <c r="D6" s="945"/>
      <c r="E6" s="949" t="s">
        <v>371</v>
      </c>
      <c r="F6" s="949"/>
      <c r="G6" s="949"/>
      <c r="H6" s="950"/>
      <c r="I6" s="1015" t="s">
        <v>280</v>
      </c>
      <c r="J6" s="1015"/>
      <c r="K6" s="1015"/>
      <c r="L6" s="1015"/>
      <c r="M6" s="1015"/>
      <c r="N6" s="1076"/>
    </row>
    <row r="7" spans="1:14" x14ac:dyDescent="0.25">
      <c r="A7" s="1075"/>
      <c r="B7" s="947"/>
      <c r="C7" s="947"/>
      <c r="D7" s="948"/>
      <c r="E7" s="951"/>
      <c r="F7" s="951"/>
      <c r="G7" s="951"/>
      <c r="H7" s="952"/>
      <c r="I7" s="1037">
        <v>2021</v>
      </c>
      <c r="J7" s="1038"/>
      <c r="K7" s="1015">
        <v>2022</v>
      </c>
      <c r="L7" s="1015"/>
      <c r="M7" s="1015">
        <v>2023</v>
      </c>
      <c r="N7" s="1076"/>
    </row>
    <row r="8" spans="1:14" x14ac:dyDescent="0.25">
      <c r="A8" s="1070" t="s">
        <v>281</v>
      </c>
      <c r="B8" s="921"/>
      <c r="C8" s="921"/>
      <c r="D8" s="922"/>
      <c r="E8" s="923" t="s">
        <v>371</v>
      </c>
      <c r="F8" s="923"/>
      <c r="G8" s="923"/>
      <c r="H8" s="924"/>
      <c r="I8" s="1026" t="s">
        <v>338</v>
      </c>
      <c r="J8" s="1027"/>
      <c r="K8" s="1028" t="s">
        <v>338</v>
      </c>
      <c r="L8" s="1028"/>
      <c r="M8" s="1028" t="s">
        <v>338</v>
      </c>
      <c r="N8" s="1071"/>
    </row>
    <row r="9" spans="1:14" ht="29.25" customHeight="1" x14ac:dyDescent="0.25">
      <c r="A9" s="1072" t="s">
        <v>283</v>
      </c>
      <c r="B9" s="973"/>
      <c r="C9" s="1029" t="s">
        <v>726</v>
      </c>
      <c r="D9" s="1030"/>
      <c r="E9" s="1030"/>
      <c r="F9" s="1030"/>
      <c r="G9" s="1030"/>
      <c r="H9" s="1030"/>
      <c r="I9" s="1030"/>
      <c r="J9" s="1030"/>
      <c r="K9" s="1030"/>
      <c r="L9" s="1030"/>
      <c r="M9" s="1030"/>
      <c r="N9" s="1073"/>
    </row>
    <row r="10" spans="1:14" x14ac:dyDescent="0.25">
      <c r="A10" s="1072"/>
      <c r="B10" s="973"/>
      <c r="C10" s="974"/>
      <c r="D10" s="1023"/>
      <c r="E10" s="1023"/>
      <c r="F10" s="1023"/>
      <c r="G10" s="1023"/>
      <c r="H10" s="1023"/>
      <c r="I10" s="1023"/>
      <c r="J10" s="1023"/>
      <c r="K10" s="1023"/>
      <c r="L10" s="1023"/>
      <c r="M10" s="1023"/>
      <c r="N10" s="1078"/>
    </row>
    <row r="11" spans="1:14" x14ac:dyDescent="0.25">
      <c r="A11" s="1079" t="s">
        <v>284</v>
      </c>
      <c r="B11" s="957"/>
      <c r="C11" s="1082" t="s">
        <v>751</v>
      </c>
      <c r="D11" s="1083"/>
      <c r="E11" s="1083"/>
      <c r="F11" s="1083"/>
      <c r="G11" s="1083"/>
      <c r="H11" s="1083"/>
      <c r="I11" s="1083"/>
      <c r="J11" s="1083"/>
      <c r="K11" s="1083"/>
      <c r="L11" s="1083"/>
      <c r="M11" s="1083"/>
      <c r="N11" s="1084"/>
    </row>
    <row r="12" spans="1:14" x14ac:dyDescent="0.25">
      <c r="A12" s="1080"/>
      <c r="B12" s="959"/>
      <c r="C12" s="1085"/>
      <c r="D12" s="1086"/>
      <c r="E12" s="1086"/>
      <c r="F12" s="1086"/>
      <c r="G12" s="1086"/>
      <c r="H12" s="1086"/>
      <c r="I12" s="1086"/>
      <c r="J12" s="1086"/>
      <c r="K12" s="1086"/>
      <c r="L12" s="1086"/>
      <c r="M12" s="1086"/>
      <c r="N12" s="1087"/>
    </row>
    <row r="13" spans="1:14" x14ac:dyDescent="0.25">
      <c r="A13" s="1080"/>
      <c r="B13" s="959"/>
      <c r="C13" s="1085"/>
      <c r="D13" s="1086"/>
      <c r="E13" s="1086"/>
      <c r="F13" s="1086"/>
      <c r="G13" s="1086"/>
      <c r="H13" s="1086"/>
      <c r="I13" s="1086"/>
      <c r="J13" s="1086"/>
      <c r="K13" s="1086"/>
      <c r="L13" s="1086"/>
      <c r="M13" s="1086"/>
      <c r="N13" s="1087"/>
    </row>
    <row r="14" spans="1:14" x14ac:dyDescent="0.25">
      <c r="A14" s="1080"/>
      <c r="B14" s="959"/>
      <c r="C14" s="1085"/>
      <c r="D14" s="1086"/>
      <c r="E14" s="1086"/>
      <c r="F14" s="1086"/>
      <c r="G14" s="1086"/>
      <c r="H14" s="1086"/>
      <c r="I14" s="1086"/>
      <c r="J14" s="1086"/>
      <c r="K14" s="1086"/>
      <c r="L14" s="1086"/>
      <c r="M14" s="1086"/>
      <c r="N14" s="1087"/>
    </row>
    <row r="15" spans="1:14" x14ac:dyDescent="0.25">
      <c r="A15" s="1080"/>
      <c r="B15" s="959"/>
      <c r="C15" s="1085"/>
      <c r="D15" s="1086"/>
      <c r="E15" s="1086"/>
      <c r="F15" s="1086"/>
      <c r="G15" s="1086"/>
      <c r="H15" s="1086"/>
      <c r="I15" s="1086"/>
      <c r="J15" s="1086"/>
      <c r="K15" s="1086"/>
      <c r="L15" s="1086"/>
      <c r="M15" s="1086"/>
      <c r="N15" s="1087"/>
    </row>
    <row r="16" spans="1:14" x14ac:dyDescent="0.25">
      <c r="A16" s="1080"/>
      <c r="B16" s="959"/>
      <c r="C16" s="1085"/>
      <c r="D16" s="1086"/>
      <c r="E16" s="1086"/>
      <c r="F16" s="1086"/>
      <c r="G16" s="1086"/>
      <c r="H16" s="1086"/>
      <c r="I16" s="1086"/>
      <c r="J16" s="1086"/>
      <c r="K16" s="1086"/>
      <c r="L16" s="1086"/>
      <c r="M16" s="1086"/>
      <c r="N16" s="1087"/>
    </row>
    <row r="17" spans="1:14" x14ac:dyDescent="0.25">
      <c r="A17" s="1080"/>
      <c r="B17" s="959"/>
      <c r="C17" s="1085"/>
      <c r="D17" s="1086"/>
      <c r="E17" s="1086"/>
      <c r="F17" s="1086"/>
      <c r="G17" s="1086"/>
      <c r="H17" s="1086"/>
      <c r="I17" s="1086"/>
      <c r="J17" s="1086"/>
      <c r="K17" s="1086"/>
      <c r="L17" s="1086"/>
      <c r="M17" s="1086"/>
      <c r="N17" s="1087"/>
    </row>
    <row r="18" spans="1:14" x14ac:dyDescent="0.25">
      <c r="A18" s="1080"/>
      <c r="B18" s="959"/>
      <c r="C18" s="1085"/>
      <c r="D18" s="1086"/>
      <c r="E18" s="1086"/>
      <c r="F18" s="1086"/>
      <c r="G18" s="1086"/>
      <c r="H18" s="1086"/>
      <c r="I18" s="1086"/>
      <c r="J18" s="1086"/>
      <c r="K18" s="1086"/>
      <c r="L18" s="1086"/>
      <c r="M18" s="1086"/>
      <c r="N18" s="1087"/>
    </row>
    <row r="19" spans="1:14" x14ac:dyDescent="0.25">
      <c r="A19" s="1080"/>
      <c r="B19" s="959"/>
      <c r="C19" s="1085"/>
      <c r="D19" s="1086"/>
      <c r="E19" s="1086"/>
      <c r="F19" s="1086"/>
      <c r="G19" s="1086"/>
      <c r="H19" s="1086"/>
      <c r="I19" s="1086"/>
      <c r="J19" s="1086"/>
      <c r="K19" s="1086"/>
      <c r="L19" s="1086"/>
      <c r="M19" s="1086"/>
      <c r="N19" s="1087"/>
    </row>
    <row r="20" spans="1:14" x14ac:dyDescent="0.25">
      <c r="A20" s="1080"/>
      <c r="B20" s="959"/>
      <c r="C20" s="1085"/>
      <c r="D20" s="1086"/>
      <c r="E20" s="1086"/>
      <c r="F20" s="1086"/>
      <c r="G20" s="1086"/>
      <c r="H20" s="1086"/>
      <c r="I20" s="1086"/>
      <c r="J20" s="1086"/>
      <c r="K20" s="1086"/>
      <c r="L20" s="1086"/>
      <c r="M20" s="1086"/>
      <c r="N20" s="1087"/>
    </row>
    <row r="21" spans="1:14" x14ac:dyDescent="0.25">
      <c r="A21" s="1080"/>
      <c r="B21" s="959"/>
      <c r="C21" s="1085"/>
      <c r="D21" s="1086"/>
      <c r="E21" s="1086"/>
      <c r="F21" s="1086"/>
      <c r="G21" s="1086"/>
      <c r="H21" s="1086"/>
      <c r="I21" s="1086"/>
      <c r="J21" s="1086"/>
      <c r="K21" s="1086"/>
      <c r="L21" s="1086"/>
      <c r="M21" s="1086"/>
      <c r="N21" s="1087"/>
    </row>
    <row r="22" spans="1:14" x14ac:dyDescent="0.25">
      <c r="A22" s="1080"/>
      <c r="B22" s="959"/>
      <c r="C22" s="1085"/>
      <c r="D22" s="1086"/>
      <c r="E22" s="1086"/>
      <c r="F22" s="1086"/>
      <c r="G22" s="1086"/>
      <c r="H22" s="1086"/>
      <c r="I22" s="1086"/>
      <c r="J22" s="1086"/>
      <c r="K22" s="1086"/>
      <c r="L22" s="1086"/>
      <c r="M22" s="1086"/>
      <c r="N22" s="1087"/>
    </row>
    <row r="23" spans="1:14" x14ac:dyDescent="0.25">
      <c r="A23" s="1081"/>
      <c r="B23" s="961"/>
      <c r="C23" s="1088"/>
      <c r="D23" s="1089"/>
      <c r="E23" s="1089"/>
      <c r="F23" s="1089"/>
      <c r="G23" s="1089"/>
      <c r="H23" s="1089"/>
      <c r="I23" s="1089"/>
      <c r="J23" s="1089"/>
      <c r="K23" s="1089"/>
      <c r="L23" s="1089"/>
      <c r="M23" s="1089"/>
      <c r="N23" s="1090"/>
    </row>
    <row r="24" spans="1:14" x14ac:dyDescent="0.25">
      <c r="A24" s="1091" t="s">
        <v>0</v>
      </c>
      <c r="B24" s="971"/>
      <c r="C24" s="971"/>
      <c r="D24" s="971"/>
      <c r="E24" s="971"/>
      <c r="F24" s="971"/>
      <c r="G24" s="971"/>
      <c r="H24" s="971"/>
      <c r="I24" s="971"/>
      <c r="J24" s="971"/>
      <c r="K24" s="971"/>
      <c r="L24" s="971"/>
      <c r="M24" s="971"/>
      <c r="N24" s="1092"/>
    </row>
    <row r="25" spans="1:14" ht="18" customHeight="1" x14ac:dyDescent="0.25">
      <c r="A25" s="296">
        <v>1</v>
      </c>
      <c r="B25" s="907" t="s">
        <v>727</v>
      </c>
      <c r="C25" s="908"/>
      <c r="D25" s="908"/>
      <c r="E25" s="908"/>
      <c r="F25" s="908"/>
      <c r="G25" s="909"/>
      <c r="H25" s="366">
        <v>6</v>
      </c>
      <c r="I25" s="907"/>
      <c r="J25" s="908"/>
      <c r="K25" s="908"/>
      <c r="L25" s="908"/>
      <c r="M25" s="908"/>
      <c r="N25" s="1077"/>
    </row>
    <row r="26" spans="1:14" ht="29.25" customHeight="1" x14ac:dyDescent="0.25">
      <c r="A26" s="296">
        <v>2</v>
      </c>
      <c r="B26" s="907"/>
      <c r="C26" s="908"/>
      <c r="D26" s="908"/>
      <c r="E26" s="908"/>
      <c r="F26" s="908"/>
      <c r="G26" s="909"/>
      <c r="H26" s="366">
        <v>7</v>
      </c>
      <c r="I26" s="907"/>
      <c r="J26" s="908"/>
      <c r="K26" s="908"/>
      <c r="L26" s="908"/>
      <c r="M26" s="908"/>
      <c r="N26" s="1077"/>
    </row>
    <row r="27" spans="1:14" ht="24" customHeight="1" x14ac:dyDescent="0.25">
      <c r="A27" s="296">
        <v>3</v>
      </c>
      <c r="B27" s="907"/>
      <c r="C27" s="908"/>
      <c r="D27" s="908"/>
      <c r="E27" s="908"/>
      <c r="F27" s="908"/>
      <c r="G27" s="909"/>
      <c r="H27" s="366">
        <v>8</v>
      </c>
      <c r="I27" s="907"/>
      <c r="J27" s="908"/>
      <c r="K27" s="908"/>
      <c r="L27" s="908"/>
      <c r="M27" s="908"/>
      <c r="N27" s="1077"/>
    </row>
    <row r="28" spans="1:14" x14ac:dyDescent="0.25">
      <c r="A28" s="296">
        <v>4</v>
      </c>
      <c r="B28" s="907"/>
      <c r="C28" s="908"/>
      <c r="D28" s="908"/>
      <c r="E28" s="908"/>
      <c r="F28" s="908"/>
      <c r="G28" s="909"/>
      <c r="H28" s="366">
        <v>9</v>
      </c>
      <c r="I28" s="907"/>
      <c r="J28" s="908"/>
      <c r="K28" s="908"/>
      <c r="L28" s="908"/>
      <c r="M28" s="908"/>
      <c r="N28" s="1077"/>
    </row>
    <row r="29" spans="1:14" x14ac:dyDescent="0.25">
      <c r="A29" s="296">
        <v>5</v>
      </c>
      <c r="B29" s="907"/>
      <c r="C29" s="908"/>
      <c r="D29" s="908"/>
      <c r="E29" s="908"/>
      <c r="F29" s="908"/>
      <c r="G29" s="909"/>
      <c r="H29" s="366">
        <v>10</v>
      </c>
      <c r="I29" s="910"/>
      <c r="J29" s="910"/>
      <c r="K29" s="910"/>
      <c r="L29" s="910"/>
      <c r="M29" s="910"/>
      <c r="N29" s="1096"/>
    </row>
    <row r="30" spans="1:14" x14ac:dyDescent="0.25">
      <c r="A30" s="1097" t="s">
        <v>286</v>
      </c>
      <c r="B30" s="874"/>
      <c r="C30" s="874"/>
      <c r="D30" s="874"/>
      <c r="E30" s="874"/>
      <c r="F30" s="874"/>
      <c r="G30" s="874"/>
      <c r="H30" s="874"/>
      <c r="I30" s="874"/>
      <c r="J30" s="874"/>
      <c r="K30" s="874"/>
      <c r="L30" s="874"/>
      <c r="M30" s="874"/>
      <c r="N30" s="1098"/>
    </row>
    <row r="31" spans="1:14" x14ac:dyDescent="0.25">
      <c r="A31" s="1099" t="s">
        <v>287</v>
      </c>
      <c r="B31" s="883"/>
      <c r="C31" s="883"/>
      <c r="D31" s="883"/>
      <c r="E31" s="883"/>
      <c r="F31" s="883"/>
      <c r="G31" s="883"/>
      <c r="H31" s="884"/>
      <c r="I31" s="885" t="s">
        <v>759</v>
      </c>
      <c r="J31" s="886"/>
      <c r="K31" s="887" t="s">
        <v>760</v>
      </c>
      <c r="L31" s="887"/>
      <c r="M31" s="876" t="s">
        <v>288</v>
      </c>
      <c r="N31" s="1100"/>
    </row>
    <row r="32" spans="1:14" ht="26.25" customHeight="1" x14ac:dyDescent="0.25">
      <c r="A32" s="1093" t="s">
        <v>728</v>
      </c>
      <c r="B32" s="889"/>
      <c r="C32" s="889"/>
      <c r="D32" s="889"/>
      <c r="E32" s="889"/>
      <c r="F32" s="889"/>
      <c r="G32" s="889"/>
      <c r="H32" s="890"/>
      <c r="I32" s="872" t="s">
        <v>473</v>
      </c>
      <c r="J32" s="872"/>
      <c r="K32" s="1094" t="s">
        <v>851</v>
      </c>
      <c r="L32" s="1094"/>
      <c r="M32" s="1059"/>
      <c r="N32" s="1095"/>
    </row>
    <row r="33" spans="1:14" x14ac:dyDescent="0.25">
      <c r="A33" s="1093"/>
      <c r="B33" s="889"/>
      <c r="C33" s="889"/>
      <c r="D33" s="889"/>
      <c r="E33" s="889"/>
      <c r="F33" s="889"/>
      <c r="G33" s="889"/>
      <c r="H33" s="890"/>
      <c r="I33" s="872"/>
      <c r="J33" s="872"/>
      <c r="K33" s="881"/>
      <c r="L33" s="881"/>
      <c r="M33" s="1059"/>
      <c r="N33" s="1095"/>
    </row>
    <row r="34" spans="1:14" ht="15" customHeight="1" x14ac:dyDescent="0.25">
      <c r="A34" s="1099" t="s">
        <v>289</v>
      </c>
      <c r="B34" s="883"/>
      <c r="C34" s="883"/>
      <c r="D34" s="883"/>
      <c r="E34" s="883"/>
      <c r="F34" s="883"/>
      <c r="G34" s="883"/>
      <c r="H34" s="884"/>
      <c r="I34" s="885" t="s">
        <v>759</v>
      </c>
      <c r="J34" s="886"/>
      <c r="K34" s="887" t="s">
        <v>760</v>
      </c>
      <c r="L34" s="887"/>
      <c r="M34" s="876" t="s">
        <v>288</v>
      </c>
      <c r="N34" s="1100"/>
    </row>
    <row r="35" spans="1:14" x14ac:dyDescent="0.25">
      <c r="A35" s="1093"/>
      <c r="B35" s="889"/>
      <c r="C35" s="889"/>
      <c r="D35" s="889"/>
      <c r="E35" s="889"/>
      <c r="F35" s="889"/>
      <c r="G35" s="889"/>
      <c r="H35" s="890"/>
      <c r="I35" s="898">
        <v>44196</v>
      </c>
      <c r="J35" s="872"/>
      <c r="K35" s="898">
        <v>44926</v>
      </c>
      <c r="L35" s="872"/>
      <c r="M35" s="872"/>
      <c r="N35" s="1101"/>
    </row>
    <row r="36" spans="1:14" x14ac:dyDescent="0.25">
      <c r="A36" s="1093"/>
      <c r="B36" s="889"/>
      <c r="C36" s="889"/>
      <c r="D36" s="889"/>
      <c r="E36" s="889"/>
      <c r="F36" s="889"/>
      <c r="G36" s="889"/>
      <c r="H36" s="890"/>
      <c r="I36" s="898"/>
      <c r="J36" s="872"/>
      <c r="K36" s="898"/>
      <c r="L36" s="872"/>
      <c r="M36" s="872"/>
      <c r="N36" s="1101"/>
    </row>
    <row r="37" spans="1:14" ht="15" customHeight="1" x14ac:dyDescent="0.25">
      <c r="A37" s="1099" t="s">
        <v>290</v>
      </c>
      <c r="B37" s="883"/>
      <c r="C37" s="883"/>
      <c r="D37" s="883"/>
      <c r="E37" s="883"/>
      <c r="F37" s="883"/>
      <c r="G37" s="883"/>
      <c r="H37" s="884"/>
      <c r="I37" s="885" t="s">
        <v>759</v>
      </c>
      <c r="J37" s="886"/>
      <c r="K37" s="887" t="s">
        <v>760</v>
      </c>
      <c r="L37" s="887"/>
      <c r="M37" s="876" t="s">
        <v>288</v>
      </c>
      <c r="N37" s="1100"/>
    </row>
    <row r="38" spans="1:14" x14ac:dyDescent="0.25">
      <c r="A38" s="1093"/>
      <c r="B38" s="889"/>
      <c r="C38" s="889"/>
      <c r="D38" s="889"/>
      <c r="E38" s="889"/>
      <c r="F38" s="889"/>
      <c r="G38" s="889"/>
      <c r="H38" s="890"/>
      <c r="I38" s="891"/>
      <c r="J38" s="891"/>
      <c r="K38" s="872"/>
      <c r="L38" s="872"/>
      <c r="M38" s="872"/>
      <c r="N38" s="1101"/>
    </row>
    <row r="39" spans="1:14" ht="15" customHeight="1" x14ac:dyDescent="0.25">
      <c r="A39" s="1099" t="s">
        <v>291</v>
      </c>
      <c r="B39" s="883"/>
      <c r="C39" s="883"/>
      <c r="D39" s="883"/>
      <c r="E39" s="883"/>
      <c r="F39" s="883"/>
      <c r="G39" s="883"/>
      <c r="H39" s="884"/>
      <c r="I39" s="885" t="s">
        <v>759</v>
      </c>
      <c r="J39" s="886"/>
      <c r="K39" s="887" t="s">
        <v>760</v>
      </c>
      <c r="L39" s="887"/>
      <c r="M39" s="876" t="s">
        <v>288</v>
      </c>
      <c r="N39" s="1100"/>
    </row>
    <row r="40" spans="1:14" x14ac:dyDescent="0.25">
      <c r="A40" s="1102"/>
      <c r="B40" s="878"/>
      <c r="C40" s="878"/>
      <c r="D40" s="878"/>
      <c r="E40" s="878"/>
      <c r="F40" s="878"/>
      <c r="G40" s="878"/>
      <c r="H40" s="879"/>
      <c r="I40" s="872"/>
      <c r="J40" s="872"/>
      <c r="K40" s="872"/>
      <c r="L40" s="872"/>
      <c r="M40" s="872"/>
      <c r="N40" s="1101"/>
    </row>
    <row r="41" spans="1:14" x14ac:dyDescent="0.25">
      <c r="A41" s="297"/>
      <c r="B41" s="55"/>
      <c r="C41" s="55"/>
      <c r="D41" s="55"/>
      <c r="E41" s="55"/>
      <c r="F41" s="55"/>
      <c r="G41" s="55"/>
      <c r="H41" s="55"/>
      <c r="I41" s="55"/>
      <c r="J41" s="55"/>
      <c r="K41" s="55"/>
      <c r="L41" s="55"/>
      <c r="M41" s="55"/>
      <c r="N41" s="298"/>
    </row>
    <row r="42" spans="1:14" x14ac:dyDescent="0.25">
      <c r="A42" s="1097" t="s">
        <v>292</v>
      </c>
      <c r="B42" s="874"/>
      <c r="C42" s="874"/>
      <c r="D42" s="874"/>
      <c r="E42" s="874"/>
      <c r="F42" s="874"/>
      <c r="G42" s="874"/>
      <c r="H42" s="874"/>
      <c r="I42" s="874"/>
      <c r="J42" s="874"/>
      <c r="K42" s="874"/>
      <c r="L42" s="874"/>
      <c r="M42" s="874"/>
      <c r="N42" s="1098"/>
    </row>
    <row r="43" spans="1:14" ht="42.75" x14ac:dyDescent="0.25">
      <c r="A43" s="1103" t="s">
        <v>293</v>
      </c>
      <c r="B43" s="876"/>
      <c r="C43" s="62" t="s">
        <v>294</v>
      </c>
      <c r="D43" s="62" t="s">
        <v>295</v>
      </c>
      <c r="E43" s="62" t="s">
        <v>296</v>
      </c>
      <c r="F43" s="62" t="s">
        <v>297</v>
      </c>
      <c r="G43" s="62" t="s">
        <v>298</v>
      </c>
      <c r="H43" s="62" t="s">
        <v>299</v>
      </c>
      <c r="I43" s="62" t="s">
        <v>300</v>
      </c>
      <c r="J43" s="62" t="s">
        <v>301</v>
      </c>
      <c r="K43" s="62" t="s">
        <v>302</v>
      </c>
      <c r="L43" s="62" t="s">
        <v>303</v>
      </c>
      <c r="M43" s="62" t="s">
        <v>304</v>
      </c>
      <c r="N43" s="299" t="s">
        <v>305</v>
      </c>
    </row>
    <row r="44" spans="1:14" x14ac:dyDescent="0.25">
      <c r="A44" s="1104">
        <f>IF(A25&gt;0,A25,"")</f>
        <v>1</v>
      </c>
      <c r="B44" s="866"/>
      <c r="C44" s="268"/>
      <c r="D44" s="369"/>
      <c r="E44" s="285"/>
      <c r="F44" s="285"/>
      <c r="G44" s="368"/>
      <c r="H44" s="368"/>
      <c r="I44" s="368"/>
      <c r="J44" s="136"/>
      <c r="K44" s="368"/>
      <c r="L44" s="270"/>
      <c r="M44" s="270"/>
      <c r="N44" s="343"/>
    </row>
    <row r="45" spans="1:14" x14ac:dyDescent="0.25">
      <c r="A45" s="1105"/>
      <c r="B45" s="1106"/>
      <c r="C45" s="285"/>
      <c r="D45" s="285"/>
      <c r="E45" s="285"/>
      <c r="F45" s="285"/>
      <c r="G45" s="285"/>
      <c r="H45" s="285"/>
      <c r="I45" s="285"/>
      <c r="J45" s="285"/>
      <c r="K45" s="285"/>
      <c r="L45" s="285"/>
      <c r="M45" s="285"/>
      <c r="N45" s="370"/>
    </row>
    <row r="46" spans="1:14" x14ac:dyDescent="0.25">
      <c r="A46" s="1105"/>
      <c r="B46" s="1106"/>
      <c r="C46" s="285"/>
      <c r="D46" s="317"/>
      <c r="E46" s="285"/>
      <c r="F46" s="285"/>
      <c r="G46" s="285"/>
      <c r="H46" s="285"/>
      <c r="I46" s="285"/>
      <c r="J46" s="285"/>
      <c r="K46" s="285"/>
      <c r="L46" s="285"/>
      <c r="M46" s="285"/>
      <c r="N46" s="370"/>
    </row>
    <row r="47" spans="1:14" x14ac:dyDescent="0.25">
      <c r="A47" s="1107" t="s">
        <v>306</v>
      </c>
      <c r="B47" s="1108"/>
      <c r="C47" s="1108"/>
      <c r="D47" s="1108"/>
      <c r="E47" s="1108"/>
      <c r="F47" s="1108"/>
      <c r="G47" s="1108"/>
      <c r="H47" s="1108"/>
      <c r="I47" s="1108"/>
      <c r="J47" s="1108"/>
      <c r="K47" s="1108"/>
      <c r="L47" s="1108"/>
      <c r="M47" s="1108"/>
      <c r="N47" s="1109"/>
    </row>
    <row r="48" spans="1:14" x14ac:dyDescent="0.25">
      <c r="A48" s="300" t="s">
        <v>307</v>
      </c>
      <c r="B48" s="1016" t="s">
        <v>308</v>
      </c>
      <c r="C48" s="1017"/>
      <c r="D48" s="1017"/>
      <c r="E48" s="1017"/>
      <c r="F48" s="1018"/>
      <c r="G48" s="1014" t="s">
        <v>309</v>
      </c>
      <c r="H48" s="1014"/>
      <c r="I48" s="1014" t="s">
        <v>310</v>
      </c>
      <c r="J48" s="1014"/>
      <c r="K48" s="1014" t="s">
        <v>311</v>
      </c>
      <c r="L48" s="1014"/>
      <c r="M48" s="1015" t="s">
        <v>312</v>
      </c>
      <c r="N48" s="1076"/>
    </row>
    <row r="49" spans="1:18" x14ac:dyDescent="0.25">
      <c r="A49" s="301" t="s">
        <v>468</v>
      </c>
      <c r="B49" s="1053" t="s">
        <v>372</v>
      </c>
      <c r="C49" s="1054"/>
      <c r="D49" s="1054"/>
      <c r="E49" s="1054"/>
      <c r="F49" s="1055"/>
      <c r="G49" s="984">
        <v>30.1</v>
      </c>
      <c r="H49" s="985"/>
      <c r="I49" s="1000">
        <v>10</v>
      </c>
      <c r="J49" s="1000"/>
      <c r="K49" s="988">
        <f>I49*100/$P$58</f>
        <v>7.6923076923076925</v>
      </c>
      <c r="L49" s="988"/>
      <c r="M49" s="836">
        <f t="shared" ref="M49:M55" si="0">G49*I49</f>
        <v>301</v>
      </c>
      <c r="N49" s="837"/>
    </row>
    <row r="50" spans="1:18" x14ac:dyDescent="0.25">
      <c r="A50" s="301" t="s">
        <v>468</v>
      </c>
      <c r="B50" s="1053" t="s">
        <v>373</v>
      </c>
      <c r="C50" s="1054"/>
      <c r="D50" s="1054"/>
      <c r="E50" s="1054"/>
      <c r="F50" s="1055"/>
      <c r="G50" s="984">
        <v>30.78</v>
      </c>
      <c r="H50" s="985"/>
      <c r="I50" s="986">
        <v>10</v>
      </c>
      <c r="J50" s="987"/>
      <c r="K50" s="988">
        <f t="shared" ref="K50:K57" si="1">I50*100/$P$58</f>
        <v>7.6923076923076925</v>
      </c>
      <c r="L50" s="988"/>
      <c r="M50" s="836">
        <f t="shared" si="0"/>
        <v>307.8</v>
      </c>
      <c r="N50" s="837"/>
    </row>
    <row r="51" spans="1:18" x14ac:dyDescent="0.25">
      <c r="A51" s="301"/>
      <c r="B51" s="1053"/>
      <c r="C51" s="1054"/>
      <c r="D51" s="1054"/>
      <c r="E51" s="1054"/>
      <c r="F51" s="1055"/>
      <c r="G51" s="984"/>
      <c r="H51" s="985"/>
      <c r="I51" s="1000"/>
      <c r="J51" s="1000"/>
      <c r="K51" s="988"/>
      <c r="L51" s="988"/>
      <c r="M51" s="836"/>
      <c r="N51" s="837"/>
    </row>
    <row r="52" spans="1:18" x14ac:dyDescent="0.25">
      <c r="A52" s="301" t="s">
        <v>469</v>
      </c>
      <c r="B52" s="1053" t="s">
        <v>374</v>
      </c>
      <c r="C52" s="1054"/>
      <c r="D52" s="1054"/>
      <c r="E52" s="1054"/>
      <c r="F52" s="1055"/>
      <c r="G52" s="984">
        <v>27.3</v>
      </c>
      <c r="H52" s="985"/>
      <c r="I52" s="1000">
        <v>10</v>
      </c>
      <c r="J52" s="1000"/>
      <c r="K52" s="988">
        <f t="shared" si="1"/>
        <v>7.6923076923076925</v>
      </c>
      <c r="L52" s="988"/>
      <c r="M52" s="836">
        <f t="shared" si="0"/>
        <v>273</v>
      </c>
      <c r="N52" s="837"/>
    </row>
    <row r="53" spans="1:18" x14ac:dyDescent="0.25">
      <c r="A53" s="301" t="s">
        <v>470</v>
      </c>
      <c r="B53" s="1053" t="s">
        <v>375</v>
      </c>
      <c r="C53" s="1054"/>
      <c r="D53" s="1054"/>
      <c r="E53" s="1054"/>
      <c r="F53" s="1055"/>
      <c r="G53" s="984">
        <v>26.5</v>
      </c>
      <c r="H53" s="985"/>
      <c r="I53" s="986">
        <v>20</v>
      </c>
      <c r="J53" s="987"/>
      <c r="K53" s="988">
        <f t="shared" si="1"/>
        <v>15.384615384615385</v>
      </c>
      <c r="L53" s="988"/>
      <c r="M53" s="836">
        <f t="shared" si="0"/>
        <v>530</v>
      </c>
      <c r="N53" s="837"/>
    </row>
    <row r="54" spans="1:18" x14ac:dyDescent="0.25">
      <c r="A54" s="301" t="s">
        <v>471</v>
      </c>
      <c r="B54" s="1053" t="s">
        <v>376</v>
      </c>
      <c r="C54" s="1054"/>
      <c r="D54" s="1054"/>
      <c r="E54" s="1054"/>
      <c r="F54" s="1055"/>
      <c r="G54" s="984">
        <v>25.6</v>
      </c>
      <c r="H54" s="985"/>
      <c r="I54" s="1000">
        <v>20</v>
      </c>
      <c r="J54" s="1000"/>
      <c r="K54" s="988">
        <f t="shared" si="1"/>
        <v>15.384615384615385</v>
      </c>
      <c r="L54" s="988"/>
      <c r="M54" s="836">
        <f t="shared" si="0"/>
        <v>512</v>
      </c>
      <c r="N54" s="837"/>
    </row>
    <row r="55" spans="1:18" x14ac:dyDescent="0.25">
      <c r="A55" s="301" t="s">
        <v>468</v>
      </c>
      <c r="B55" s="1053" t="s">
        <v>378</v>
      </c>
      <c r="C55" s="1054"/>
      <c r="D55" s="1054"/>
      <c r="E55" s="1054"/>
      <c r="F55" s="1055"/>
      <c r="G55" s="984">
        <v>28.3</v>
      </c>
      <c r="H55" s="985"/>
      <c r="I55" s="986">
        <v>20</v>
      </c>
      <c r="J55" s="987"/>
      <c r="K55" s="988">
        <f t="shared" si="1"/>
        <v>15.384615384615385</v>
      </c>
      <c r="L55" s="988"/>
      <c r="M55" s="836">
        <f t="shared" si="0"/>
        <v>566</v>
      </c>
      <c r="N55" s="837"/>
    </row>
    <row r="56" spans="1:18" x14ac:dyDescent="0.25">
      <c r="A56" s="367" t="s">
        <v>479</v>
      </c>
      <c r="B56" s="1053" t="s">
        <v>521</v>
      </c>
      <c r="C56" s="1054"/>
      <c r="D56" s="1054"/>
      <c r="E56" s="1054"/>
      <c r="F56" s="1055"/>
      <c r="G56" s="984">
        <v>16.38</v>
      </c>
      <c r="H56" s="985"/>
      <c r="I56" s="986">
        <v>20</v>
      </c>
      <c r="J56" s="987"/>
      <c r="K56" s="988">
        <f t="shared" si="1"/>
        <v>15.384615384615385</v>
      </c>
      <c r="L56" s="988"/>
      <c r="M56" s="836">
        <f t="shared" ref="M56:M57" si="2">G56*I56</f>
        <v>327.59999999999997</v>
      </c>
      <c r="N56" s="837"/>
      <c r="P56" s="55"/>
      <c r="Q56" s="350"/>
    </row>
    <row r="57" spans="1:18" x14ac:dyDescent="0.25">
      <c r="A57" s="367" t="s">
        <v>482</v>
      </c>
      <c r="B57" s="1053" t="s">
        <v>467</v>
      </c>
      <c r="C57" s="1054"/>
      <c r="D57" s="1054"/>
      <c r="E57" s="1054"/>
      <c r="F57" s="1055"/>
      <c r="G57" s="984">
        <v>18.850000000000001</v>
      </c>
      <c r="H57" s="985"/>
      <c r="I57" s="986">
        <v>20</v>
      </c>
      <c r="J57" s="987"/>
      <c r="K57" s="988">
        <f t="shared" si="1"/>
        <v>15.384615384615385</v>
      </c>
      <c r="L57" s="988"/>
      <c r="M57" s="836">
        <f t="shared" si="2"/>
        <v>377</v>
      </c>
      <c r="N57" s="837"/>
    </row>
    <row r="58" spans="1:18" x14ac:dyDescent="0.25">
      <c r="A58" s="301"/>
      <c r="B58" s="1053"/>
      <c r="C58" s="1054"/>
      <c r="D58" s="1054"/>
      <c r="E58" s="1054"/>
      <c r="F58" s="1055"/>
      <c r="G58" s="984"/>
      <c r="H58" s="985"/>
      <c r="I58" s="986"/>
      <c r="J58" s="987"/>
      <c r="K58" s="986"/>
      <c r="L58" s="987"/>
      <c r="M58" s="836"/>
      <c r="N58" s="837"/>
      <c r="P58" s="55">
        <f>SUM(I49:I57)</f>
        <v>130</v>
      </c>
      <c r="Q58" s="350">
        <f>SUM(J49:K57)</f>
        <v>100</v>
      </c>
    </row>
    <row r="59" spans="1:18" x14ac:dyDescent="0.25">
      <c r="A59" s="302">
        <f>COUNTA(B49:F58)</f>
        <v>8</v>
      </c>
      <c r="B59" s="1012" t="s">
        <v>313</v>
      </c>
      <c r="C59" s="1012"/>
      <c r="D59" s="1012"/>
      <c r="E59" s="1012"/>
      <c r="F59" s="1012"/>
      <c r="G59" s="1012"/>
      <c r="H59" s="1012"/>
      <c r="I59" s="1012"/>
      <c r="J59" s="1012"/>
      <c r="K59" s="1012"/>
      <c r="L59" s="1013"/>
      <c r="M59" s="977">
        <f>SUM(M49:N58)</f>
        <v>3194.4</v>
      </c>
      <c r="N59" s="1122"/>
      <c r="Q59" s="55"/>
      <c r="R59" s="349"/>
    </row>
    <row r="60" spans="1:18" x14ac:dyDescent="0.25">
      <c r="A60" s="303"/>
      <c r="B60" s="278"/>
      <c r="C60" s="278"/>
      <c r="D60" s="278"/>
      <c r="E60" s="278"/>
      <c r="F60" s="278"/>
      <c r="G60" s="278"/>
      <c r="H60" s="278"/>
      <c r="I60" s="278"/>
      <c r="J60" s="278"/>
      <c r="K60" s="278"/>
      <c r="L60" s="278"/>
      <c r="M60" s="278"/>
      <c r="N60" s="304"/>
    </row>
    <row r="61" spans="1:18" x14ac:dyDescent="0.25">
      <c r="A61" s="1123" t="s">
        <v>314</v>
      </c>
      <c r="B61" s="979"/>
      <c r="C61" s="979"/>
      <c r="D61" s="979"/>
      <c r="E61" s="979"/>
      <c r="F61" s="979"/>
      <c r="G61" s="979"/>
      <c r="H61" s="979"/>
      <c r="I61" s="979"/>
      <c r="J61" s="979"/>
      <c r="K61" s="979"/>
      <c r="L61" s="979"/>
      <c r="M61" s="979"/>
      <c r="N61" s="1124"/>
    </row>
    <row r="62" spans="1:18" x14ac:dyDescent="0.25">
      <c r="A62" s="1125" t="s">
        <v>315</v>
      </c>
      <c r="B62" s="1010"/>
      <c r="C62" s="1010"/>
      <c r="D62" s="1011"/>
      <c r="E62" s="1009" t="s">
        <v>115</v>
      </c>
      <c r="F62" s="1010"/>
      <c r="G62" s="1010"/>
      <c r="H62" s="1010"/>
      <c r="I62" s="1010"/>
      <c r="J62" s="1010"/>
      <c r="K62" s="1010"/>
      <c r="L62" s="1010"/>
      <c r="M62" s="997" t="s">
        <v>316</v>
      </c>
      <c r="N62" s="1126"/>
    </row>
    <row r="63" spans="1:18" x14ac:dyDescent="0.25">
      <c r="A63" s="1115"/>
      <c r="B63" s="1116"/>
      <c r="C63" s="1116"/>
      <c r="D63" s="1117"/>
      <c r="E63" s="981"/>
      <c r="F63" s="982"/>
      <c r="G63" s="982"/>
      <c r="H63" s="982"/>
      <c r="I63" s="982"/>
      <c r="J63" s="982"/>
      <c r="K63" s="982"/>
      <c r="L63" s="983"/>
      <c r="M63" s="1118"/>
      <c r="N63" s="1119"/>
    </row>
    <row r="64" spans="1:18" x14ac:dyDescent="0.25">
      <c r="A64" s="1120"/>
      <c r="B64" s="1004"/>
      <c r="C64" s="1004"/>
      <c r="D64" s="1005"/>
      <c r="E64" s="1003"/>
      <c r="F64" s="1004"/>
      <c r="G64" s="1004"/>
      <c r="H64" s="1004"/>
      <c r="I64" s="1004"/>
      <c r="J64" s="1004"/>
      <c r="K64" s="1004"/>
      <c r="L64" s="1004"/>
      <c r="M64" s="993"/>
      <c r="N64" s="1121"/>
    </row>
    <row r="65" spans="1:14" ht="15.75" thickBot="1" x14ac:dyDescent="0.3">
      <c r="A65" s="1110" t="s">
        <v>317</v>
      </c>
      <c r="B65" s="1111"/>
      <c r="C65" s="1111"/>
      <c r="D65" s="1111"/>
      <c r="E65" s="1111"/>
      <c r="F65" s="1111"/>
      <c r="G65" s="1111"/>
      <c r="H65" s="1111"/>
      <c r="I65" s="1111"/>
      <c r="J65" s="1111"/>
      <c r="K65" s="1111"/>
      <c r="L65" s="1112"/>
      <c r="M65" s="1113">
        <f>SUM(M59+M63)</f>
        <v>3194.4</v>
      </c>
      <c r="N65" s="1114"/>
    </row>
  </sheetData>
  <mergeCells count="151">
    <mergeCell ref="A65:L65"/>
    <mergeCell ref="M65:N65"/>
    <mergeCell ref="A63:D63"/>
    <mergeCell ref="E63:L63"/>
    <mergeCell ref="M63:N63"/>
    <mergeCell ref="A64:D64"/>
    <mergeCell ref="E64:L64"/>
    <mergeCell ref="M64:N64"/>
    <mergeCell ref="B59:L59"/>
    <mergeCell ref="M59:N59"/>
    <mergeCell ref="A61:N61"/>
    <mergeCell ref="A62:D62"/>
    <mergeCell ref="E62:L62"/>
    <mergeCell ref="M62:N62"/>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B53:F53"/>
    <mergeCell ref="G53:H53"/>
    <mergeCell ref="I53:J53"/>
    <mergeCell ref="K53:L53"/>
    <mergeCell ref="M53:N53"/>
    <mergeCell ref="B54:F54"/>
    <mergeCell ref="G54:H54"/>
    <mergeCell ref="I54:J54"/>
    <mergeCell ref="K54:L54"/>
    <mergeCell ref="M54:N54"/>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A44:B44"/>
    <mergeCell ref="A45:B45"/>
    <mergeCell ref="A46:B46"/>
    <mergeCell ref="A47:N47"/>
    <mergeCell ref="B48:F48"/>
    <mergeCell ref="G48:H48"/>
    <mergeCell ref="I48:J48"/>
    <mergeCell ref="K48:L48"/>
    <mergeCell ref="M48:N48"/>
    <mergeCell ref="A40:H40"/>
    <mergeCell ref="I40:J40"/>
    <mergeCell ref="K40:L40"/>
    <mergeCell ref="M40:N40"/>
    <mergeCell ref="A42:N42"/>
    <mergeCell ref="A43:B43"/>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4:N46">
    <cfRule type="cellIs" dxfId="4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46" xr:uid="{00000000-0002-0000-09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77"/>
  <sheetViews>
    <sheetView topLeftCell="A21" workbookViewId="0">
      <selection activeCell="K27" sqref="K27:L27"/>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912" t="s">
        <v>390</v>
      </c>
      <c r="B1" s="912"/>
      <c r="C1" s="912"/>
      <c r="D1" s="912"/>
      <c r="E1" s="912"/>
      <c r="F1" s="912"/>
      <c r="G1" s="912"/>
      <c r="H1" s="912"/>
      <c r="I1" s="912"/>
      <c r="J1" s="912"/>
      <c r="K1" s="912"/>
      <c r="L1" s="912"/>
      <c r="M1" s="912"/>
      <c r="N1" s="912"/>
      <c r="O1" s="55"/>
      <c r="P1" s="55"/>
      <c r="Q1" s="55"/>
      <c r="R1" s="55"/>
    </row>
    <row r="2" spans="1:18" x14ac:dyDescent="0.25">
      <c r="A2" s="56"/>
      <c r="B2" s="56"/>
      <c r="C2" s="56"/>
      <c r="D2" s="56"/>
      <c r="E2" s="56"/>
      <c r="F2" s="56"/>
      <c r="G2" s="56"/>
      <c r="H2" s="56"/>
      <c r="I2" s="56"/>
      <c r="J2" s="56"/>
      <c r="K2" s="56"/>
      <c r="L2" s="56"/>
      <c r="M2" s="56"/>
      <c r="N2" s="56"/>
      <c r="O2" s="57"/>
      <c r="P2" s="57"/>
      <c r="Q2" s="57"/>
      <c r="R2" s="57"/>
    </row>
    <row r="3" spans="1:18" ht="45" customHeight="1" x14ac:dyDescent="0.25">
      <c r="A3" s="913" t="s">
        <v>388</v>
      </c>
      <c r="B3" s="914"/>
      <c r="C3" s="914"/>
      <c r="D3" s="915"/>
      <c r="E3" s="916" t="s">
        <v>714</v>
      </c>
      <c r="F3" s="917"/>
      <c r="G3" s="917"/>
      <c r="H3" s="918"/>
      <c r="I3" s="1039" t="s">
        <v>404</v>
      </c>
      <c r="J3" s="1040"/>
      <c r="K3" s="1040"/>
      <c r="L3" s="1040"/>
      <c r="M3" s="1040"/>
      <c r="N3" s="1041"/>
      <c r="O3" s="57"/>
      <c r="P3" s="57"/>
      <c r="Q3" s="57"/>
      <c r="R3" s="57"/>
    </row>
    <row r="4" spans="1:18" x14ac:dyDescent="0.25">
      <c r="A4" s="928" t="s">
        <v>392</v>
      </c>
      <c r="B4" s="929"/>
      <c r="C4" s="929"/>
      <c r="D4" s="930"/>
      <c r="E4" s="934" t="s">
        <v>715</v>
      </c>
      <c r="F4" s="935"/>
      <c r="G4" s="935"/>
      <c r="H4" s="935"/>
      <c r="I4" s="936" t="s">
        <v>405</v>
      </c>
      <c r="J4" s="937"/>
      <c r="K4" s="937"/>
      <c r="L4" s="1032"/>
      <c r="M4" s="1032"/>
      <c r="N4" s="1033"/>
      <c r="O4" s="57"/>
      <c r="P4" s="57"/>
      <c r="Q4" s="57"/>
      <c r="R4" s="57"/>
    </row>
    <row r="5" spans="1:18" x14ac:dyDescent="0.25">
      <c r="A5" s="931"/>
      <c r="B5" s="932"/>
      <c r="C5" s="932"/>
      <c r="D5" s="933"/>
      <c r="E5" s="935"/>
      <c r="F5" s="935"/>
      <c r="G5" s="935"/>
      <c r="H5" s="935"/>
      <c r="I5" s="1034"/>
      <c r="J5" s="1035"/>
      <c r="K5" s="1035"/>
      <c r="L5" s="1035"/>
      <c r="M5" s="1035"/>
      <c r="N5" s="1036"/>
      <c r="O5" s="57"/>
      <c r="P5" s="57"/>
      <c r="Q5" s="57"/>
      <c r="R5" s="57"/>
    </row>
    <row r="6" spans="1:18" x14ac:dyDescent="0.25">
      <c r="A6" s="943" t="s">
        <v>279</v>
      </c>
      <c r="B6" s="944"/>
      <c r="C6" s="944"/>
      <c r="D6" s="945"/>
      <c r="E6" s="949" t="s">
        <v>406</v>
      </c>
      <c r="F6" s="949"/>
      <c r="G6" s="949"/>
      <c r="H6" s="950"/>
      <c r="I6" s="1015" t="s">
        <v>280</v>
      </c>
      <c r="J6" s="1015"/>
      <c r="K6" s="1015"/>
      <c r="L6" s="1015"/>
      <c r="M6" s="1015"/>
      <c r="N6" s="1015"/>
      <c r="O6" s="57"/>
      <c r="P6" s="57"/>
      <c r="Q6" s="57"/>
      <c r="R6" s="57"/>
    </row>
    <row r="7" spans="1:18" x14ac:dyDescent="0.25">
      <c r="A7" s="946"/>
      <c r="B7" s="947"/>
      <c r="C7" s="947"/>
      <c r="D7" s="948"/>
      <c r="E7" s="951"/>
      <c r="F7" s="951"/>
      <c r="G7" s="951"/>
      <c r="H7" s="952"/>
      <c r="I7" s="1037">
        <v>2021</v>
      </c>
      <c r="J7" s="1038"/>
      <c r="K7" s="1015">
        <v>2022</v>
      </c>
      <c r="L7" s="1015"/>
      <c r="M7" s="1015">
        <v>2023</v>
      </c>
      <c r="N7" s="1015"/>
      <c r="O7" s="57"/>
      <c r="P7" s="57"/>
      <c r="Q7" s="57"/>
      <c r="R7" s="57"/>
    </row>
    <row r="8" spans="1:18" x14ac:dyDescent="0.25">
      <c r="A8" s="920" t="s">
        <v>281</v>
      </c>
      <c r="B8" s="921"/>
      <c r="C8" s="921"/>
      <c r="D8" s="922"/>
      <c r="E8" s="923" t="s">
        <v>689</v>
      </c>
      <c r="F8" s="923"/>
      <c r="G8" s="923"/>
      <c r="H8" s="924"/>
      <c r="I8" s="1026" t="s">
        <v>282</v>
      </c>
      <c r="J8" s="1027"/>
      <c r="K8" s="1028" t="s">
        <v>282</v>
      </c>
      <c r="L8" s="1028"/>
      <c r="M8" s="1028" t="s">
        <v>282</v>
      </c>
      <c r="N8" s="1028"/>
      <c r="O8" s="57"/>
      <c r="P8" s="57"/>
      <c r="Q8" s="57"/>
      <c r="R8" s="57"/>
    </row>
    <row r="9" spans="1:18" ht="61.5" customHeight="1" x14ac:dyDescent="0.25">
      <c r="A9" s="972" t="s">
        <v>283</v>
      </c>
      <c r="B9" s="973"/>
      <c r="C9" s="1060" t="s">
        <v>407</v>
      </c>
      <c r="D9" s="975"/>
      <c r="E9" s="975"/>
      <c r="F9" s="975"/>
      <c r="G9" s="975"/>
      <c r="H9" s="975"/>
      <c r="I9" s="975"/>
      <c r="J9" s="975"/>
      <c r="K9" s="975"/>
      <c r="L9" s="975"/>
      <c r="M9" s="975"/>
      <c r="N9" s="976"/>
      <c r="O9" s="55"/>
      <c r="P9" s="55"/>
      <c r="Q9" s="55"/>
      <c r="R9" s="55"/>
    </row>
    <row r="10" spans="1:18" x14ac:dyDescent="0.25">
      <c r="A10" s="972"/>
      <c r="B10" s="973"/>
      <c r="C10" s="974"/>
      <c r="D10" s="1023"/>
      <c r="E10" s="1023"/>
      <c r="F10" s="1023"/>
      <c r="G10" s="1023"/>
      <c r="H10" s="1023"/>
      <c r="I10" s="1023"/>
      <c r="J10" s="1023"/>
      <c r="K10" s="1023"/>
      <c r="L10" s="1023"/>
      <c r="M10" s="1023"/>
      <c r="N10" s="1024"/>
      <c r="O10" s="55"/>
      <c r="P10" s="55"/>
      <c r="Q10" s="55"/>
      <c r="R10" s="55"/>
    </row>
    <row r="11" spans="1:18" x14ac:dyDescent="0.25">
      <c r="A11" s="956" t="s">
        <v>284</v>
      </c>
      <c r="B11" s="957"/>
      <c r="C11" s="1025" t="s">
        <v>730</v>
      </c>
      <c r="D11" s="963"/>
      <c r="E11" s="963"/>
      <c r="F11" s="963"/>
      <c r="G11" s="963"/>
      <c r="H11" s="963"/>
      <c r="I11" s="963"/>
      <c r="J11" s="963"/>
      <c r="K11" s="963"/>
      <c r="L11" s="963"/>
      <c r="M11" s="963"/>
      <c r="N11" s="964"/>
      <c r="O11" s="55"/>
      <c r="P11" s="55"/>
      <c r="Q11" s="55"/>
      <c r="R11" s="55"/>
    </row>
    <row r="12" spans="1:18" x14ac:dyDescent="0.25">
      <c r="A12" s="958"/>
      <c r="B12" s="959"/>
      <c r="C12" s="965"/>
      <c r="D12" s="966"/>
      <c r="E12" s="966"/>
      <c r="F12" s="966"/>
      <c r="G12" s="966"/>
      <c r="H12" s="966"/>
      <c r="I12" s="966"/>
      <c r="J12" s="966"/>
      <c r="K12" s="966"/>
      <c r="L12" s="966"/>
      <c r="M12" s="966"/>
      <c r="N12" s="967"/>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885" t="s">
        <v>0</v>
      </c>
      <c r="B16" s="971"/>
      <c r="C16" s="971"/>
      <c r="D16" s="971"/>
      <c r="E16" s="971"/>
      <c r="F16" s="971"/>
      <c r="G16" s="971"/>
      <c r="H16" s="971"/>
      <c r="I16" s="971"/>
      <c r="J16" s="971"/>
      <c r="K16" s="971"/>
      <c r="L16" s="971"/>
      <c r="M16" s="971"/>
      <c r="N16" s="886"/>
      <c r="O16" s="55"/>
      <c r="P16" s="55"/>
      <c r="Q16" s="55"/>
      <c r="R16" s="283"/>
    </row>
    <row r="17" spans="1:18" x14ac:dyDescent="0.25">
      <c r="A17" s="59">
        <v>1</v>
      </c>
      <c r="B17" s="907" t="s">
        <v>408</v>
      </c>
      <c r="C17" s="908"/>
      <c r="D17" s="908"/>
      <c r="E17" s="908"/>
      <c r="F17" s="908"/>
      <c r="G17" s="909"/>
      <c r="H17" s="59">
        <v>6</v>
      </c>
      <c r="I17" s="907"/>
      <c r="J17" s="908"/>
      <c r="K17" s="908"/>
      <c r="L17" s="908"/>
      <c r="M17" s="908"/>
      <c r="N17" s="909"/>
      <c r="O17" s="55"/>
      <c r="P17" s="55"/>
      <c r="Q17" s="55"/>
      <c r="R17" s="283"/>
    </row>
    <row r="18" spans="1:18" x14ac:dyDescent="0.25">
      <c r="A18" s="59">
        <v>2</v>
      </c>
      <c r="B18" s="907" t="s">
        <v>409</v>
      </c>
      <c r="C18" s="908"/>
      <c r="D18" s="908"/>
      <c r="E18" s="908"/>
      <c r="F18" s="908"/>
      <c r="G18" s="909"/>
      <c r="H18" s="59">
        <v>7</v>
      </c>
      <c r="I18" s="907"/>
      <c r="J18" s="908"/>
      <c r="K18" s="908"/>
      <c r="L18" s="908"/>
      <c r="M18" s="908"/>
      <c r="N18" s="909"/>
      <c r="O18" s="55"/>
      <c r="P18" s="55"/>
      <c r="Q18" s="55"/>
      <c r="R18" s="283"/>
    </row>
    <row r="19" spans="1:18" x14ac:dyDescent="0.25">
      <c r="A19" s="59">
        <v>3</v>
      </c>
      <c r="B19" s="907" t="s">
        <v>410</v>
      </c>
      <c r="C19" s="908"/>
      <c r="D19" s="908"/>
      <c r="E19" s="908"/>
      <c r="F19" s="908"/>
      <c r="G19" s="909"/>
      <c r="H19" s="59">
        <v>8</v>
      </c>
      <c r="I19" s="55"/>
      <c r="J19" s="55"/>
      <c r="K19" s="55"/>
      <c r="L19" s="55"/>
      <c r="M19" s="55"/>
      <c r="N19" s="55"/>
      <c r="O19" s="55"/>
      <c r="P19" s="55"/>
      <c r="Q19" s="55"/>
      <c r="R19" s="283"/>
    </row>
    <row r="20" spans="1:18" x14ac:dyDescent="0.25">
      <c r="A20" s="59">
        <v>4</v>
      </c>
      <c r="B20" s="907" t="s">
        <v>411</v>
      </c>
      <c r="C20" s="908"/>
      <c r="D20" s="908"/>
      <c r="E20" s="908"/>
      <c r="F20" s="908"/>
      <c r="G20" s="909"/>
      <c r="H20" s="59">
        <v>9</v>
      </c>
      <c r="I20" s="907"/>
      <c r="J20" s="908"/>
      <c r="K20" s="908"/>
      <c r="L20" s="908"/>
      <c r="M20" s="908"/>
      <c r="N20" s="909"/>
      <c r="O20" s="55"/>
      <c r="P20" s="55"/>
      <c r="Q20" s="55"/>
      <c r="R20" s="55"/>
    </row>
    <row r="21" spans="1:18" x14ac:dyDescent="0.25">
      <c r="A21" s="59">
        <v>5</v>
      </c>
      <c r="B21" s="907"/>
      <c r="C21" s="908"/>
      <c r="D21" s="908"/>
      <c r="E21" s="908"/>
      <c r="F21" s="908"/>
      <c r="G21" s="909"/>
      <c r="H21" s="59">
        <v>10</v>
      </c>
      <c r="I21" s="910"/>
      <c r="J21" s="910"/>
      <c r="K21" s="910"/>
      <c r="L21" s="910"/>
      <c r="M21" s="910"/>
      <c r="N21" s="910"/>
      <c r="O21" s="55"/>
      <c r="P21" s="55"/>
      <c r="Q21" s="55"/>
      <c r="R21" s="55"/>
    </row>
    <row r="22" spans="1:18" x14ac:dyDescent="0.25">
      <c r="A22" s="873" t="s">
        <v>286</v>
      </c>
      <c r="B22" s="874"/>
      <c r="C22" s="874"/>
      <c r="D22" s="874"/>
      <c r="E22" s="874"/>
      <c r="F22" s="874"/>
      <c r="G22" s="874"/>
      <c r="H22" s="874"/>
      <c r="I22" s="874"/>
      <c r="J22" s="874"/>
      <c r="K22" s="874"/>
      <c r="L22" s="874"/>
      <c r="M22" s="874"/>
      <c r="N22" s="875"/>
      <c r="O22" s="60"/>
      <c r="P22" s="60"/>
      <c r="Q22" s="60"/>
      <c r="R22" s="61"/>
    </row>
    <row r="23" spans="1:18" ht="32.25" customHeight="1" x14ac:dyDescent="0.25">
      <c r="A23" s="882" t="s">
        <v>287</v>
      </c>
      <c r="B23" s="883"/>
      <c r="C23" s="883"/>
      <c r="D23" s="883"/>
      <c r="E23" s="883"/>
      <c r="F23" s="883"/>
      <c r="G23" s="883"/>
      <c r="H23" s="884"/>
      <c r="I23" s="885" t="s">
        <v>759</v>
      </c>
      <c r="J23" s="886"/>
      <c r="K23" s="887" t="s">
        <v>760</v>
      </c>
      <c r="L23" s="887"/>
      <c r="M23" s="876" t="s">
        <v>288</v>
      </c>
      <c r="N23" s="876"/>
      <c r="O23" s="876">
        <v>2022</v>
      </c>
      <c r="P23" s="876"/>
      <c r="Q23" s="876">
        <v>2023</v>
      </c>
      <c r="R23" s="876"/>
    </row>
    <row r="24" spans="1:18" x14ac:dyDescent="0.25">
      <c r="A24" s="888" t="s">
        <v>412</v>
      </c>
      <c r="B24" s="889"/>
      <c r="C24" s="889"/>
      <c r="D24" s="889"/>
      <c r="E24" s="889"/>
      <c r="F24" s="889"/>
      <c r="G24" s="889"/>
      <c r="H24" s="890"/>
      <c r="I24" s="872">
        <v>10</v>
      </c>
      <c r="J24" s="872"/>
      <c r="K24" s="872">
        <v>4</v>
      </c>
      <c r="L24" s="872"/>
      <c r="M24" s="872"/>
      <c r="N24" s="872"/>
      <c r="O24" s="872"/>
      <c r="P24" s="872"/>
      <c r="Q24" s="872"/>
      <c r="R24" s="872"/>
    </row>
    <row r="25" spans="1:18" x14ac:dyDescent="0.25">
      <c r="A25" s="888" t="s">
        <v>577</v>
      </c>
      <c r="B25" s="889"/>
      <c r="C25" s="889"/>
      <c r="D25" s="889"/>
      <c r="E25" s="889"/>
      <c r="F25" s="889"/>
      <c r="G25" s="889"/>
      <c r="H25" s="890"/>
      <c r="I25" s="872">
        <v>120</v>
      </c>
      <c r="J25" s="872"/>
      <c r="K25" s="872">
        <v>120</v>
      </c>
      <c r="L25" s="872"/>
      <c r="M25" s="1059"/>
      <c r="N25" s="1059"/>
      <c r="O25" s="872"/>
      <c r="P25" s="872"/>
      <c r="Q25" s="872"/>
      <c r="R25" s="872"/>
    </row>
    <row r="26" spans="1:18" x14ac:dyDescent="0.25">
      <c r="A26" s="888" t="s">
        <v>578</v>
      </c>
      <c r="B26" s="889"/>
      <c r="C26" s="889"/>
      <c r="D26" s="889"/>
      <c r="E26" s="889"/>
      <c r="F26" s="889"/>
      <c r="G26" s="889"/>
      <c r="H26" s="890"/>
      <c r="I26" s="872">
        <v>12</v>
      </c>
      <c r="J26" s="872"/>
      <c r="K26" s="872">
        <v>8</v>
      </c>
      <c r="L26" s="872"/>
      <c r="M26" s="1059"/>
      <c r="N26" s="1059"/>
      <c r="O26" s="872"/>
      <c r="P26" s="872"/>
      <c r="Q26" s="872"/>
      <c r="R26" s="872"/>
    </row>
    <row r="27" spans="1:18" ht="29.25" customHeight="1" x14ac:dyDescent="0.25">
      <c r="A27" s="882" t="s">
        <v>289</v>
      </c>
      <c r="B27" s="883"/>
      <c r="C27" s="883"/>
      <c r="D27" s="883"/>
      <c r="E27" s="883"/>
      <c r="F27" s="883"/>
      <c r="G27" s="883"/>
      <c r="H27" s="884"/>
      <c r="I27" s="885" t="s">
        <v>759</v>
      </c>
      <c r="J27" s="886"/>
      <c r="K27" s="887" t="s">
        <v>760</v>
      </c>
      <c r="L27" s="887"/>
      <c r="M27" s="876" t="s">
        <v>288</v>
      </c>
      <c r="N27" s="876"/>
      <c r="O27" s="876">
        <v>2022</v>
      </c>
      <c r="P27" s="876"/>
      <c r="Q27" s="876">
        <v>2023</v>
      </c>
      <c r="R27" s="876"/>
    </row>
    <row r="28" spans="1:18" x14ac:dyDescent="0.25">
      <c r="A28" s="888"/>
      <c r="B28" s="889"/>
      <c r="C28" s="889"/>
      <c r="D28" s="889"/>
      <c r="E28" s="889"/>
      <c r="F28" s="889"/>
      <c r="G28" s="889"/>
      <c r="H28" s="890"/>
      <c r="I28" s="898"/>
      <c r="J28" s="872"/>
      <c r="K28" s="898"/>
      <c r="L28" s="872"/>
      <c r="M28" s="872"/>
      <c r="N28" s="872"/>
      <c r="O28" s="898"/>
      <c r="P28" s="872"/>
      <c r="Q28" s="898"/>
      <c r="R28" s="872"/>
    </row>
    <row r="29" spans="1:18" x14ac:dyDescent="0.25">
      <c r="A29" s="888"/>
      <c r="B29" s="889"/>
      <c r="C29" s="889"/>
      <c r="D29" s="889"/>
      <c r="E29" s="889"/>
      <c r="F29" s="889"/>
      <c r="G29" s="889"/>
      <c r="H29" s="890"/>
      <c r="I29" s="898"/>
      <c r="J29" s="872"/>
      <c r="K29" s="898"/>
      <c r="L29" s="872"/>
      <c r="M29" s="872"/>
      <c r="N29" s="872"/>
      <c r="O29" s="898"/>
      <c r="P29" s="872"/>
      <c r="Q29" s="898"/>
      <c r="R29" s="872"/>
    </row>
    <row r="30" spans="1:18" ht="30.75" customHeight="1" x14ac:dyDescent="0.25">
      <c r="A30" s="882" t="s">
        <v>290</v>
      </c>
      <c r="B30" s="883"/>
      <c r="C30" s="883"/>
      <c r="D30" s="883"/>
      <c r="E30" s="883"/>
      <c r="F30" s="883"/>
      <c r="G30" s="883"/>
      <c r="H30" s="884"/>
      <c r="I30" s="885" t="s">
        <v>759</v>
      </c>
      <c r="J30" s="886"/>
      <c r="K30" s="887" t="s">
        <v>760</v>
      </c>
      <c r="L30" s="887"/>
      <c r="M30" s="876" t="s">
        <v>288</v>
      </c>
      <c r="N30" s="876"/>
      <c r="O30" s="876">
        <v>2022</v>
      </c>
      <c r="P30" s="876"/>
      <c r="Q30" s="876">
        <v>2023</v>
      </c>
      <c r="R30" s="876"/>
    </row>
    <row r="31" spans="1:18" x14ac:dyDescent="0.25">
      <c r="A31" s="888" t="s">
        <v>579</v>
      </c>
      <c r="B31" s="889"/>
      <c r="C31" s="889"/>
      <c r="D31" s="889"/>
      <c r="E31" s="889"/>
      <c r="F31" s="889"/>
      <c r="G31" s="889"/>
      <c r="H31" s="890"/>
      <c r="I31" s="1058">
        <v>200000</v>
      </c>
      <c r="J31" s="1058"/>
      <c r="K31" s="1058"/>
      <c r="L31" s="1058"/>
      <c r="M31" s="872"/>
      <c r="N31" s="872"/>
      <c r="O31" s="891"/>
      <c r="P31" s="891"/>
      <c r="Q31" s="891"/>
      <c r="R31" s="891"/>
    </row>
    <row r="32" spans="1:18" x14ac:dyDescent="0.25">
      <c r="A32" s="888"/>
      <c r="B32" s="889"/>
      <c r="C32" s="889"/>
      <c r="D32" s="889"/>
      <c r="E32" s="889"/>
      <c r="F32" s="889"/>
      <c r="G32" s="889"/>
      <c r="H32" s="890"/>
      <c r="I32" s="872"/>
      <c r="J32" s="872"/>
      <c r="K32" s="872"/>
      <c r="L32" s="872"/>
      <c r="M32" s="872"/>
      <c r="N32" s="872"/>
      <c r="O32" s="872"/>
      <c r="P32" s="872"/>
      <c r="Q32" s="872"/>
      <c r="R32" s="872"/>
    </row>
    <row r="33" spans="1:18" ht="29.25" customHeight="1" x14ac:dyDescent="0.25">
      <c r="A33" s="882" t="s">
        <v>291</v>
      </c>
      <c r="B33" s="883"/>
      <c r="C33" s="883"/>
      <c r="D33" s="883"/>
      <c r="E33" s="883"/>
      <c r="F33" s="883"/>
      <c r="G33" s="883"/>
      <c r="H33" s="884"/>
      <c r="I33" s="885" t="s">
        <v>759</v>
      </c>
      <c r="J33" s="886"/>
      <c r="K33" s="887" t="s">
        <v>760</v>
      </c>
      <c r="L33" s="887"/>
      <c r="M33" s="876" t="s">
        <v>288</v>
      </c>
      <c r="N33" s="876"/>
      <c r="O33" s="876">
        <v>2022</v>
      </c>
      <c r="P33" s="876"/>
      <c r="Q33" s="876">
        <v>2023</v>
      </c>
      <c r="R33" s="876"/>
    </row>
    <row r="34" spans="1:18" x14ac:dyDescent="0.25">
      <c r="A34" s="877"/>
      <c r="B34" s="878"/>
      <c r="C34" s="878"/>
      <c r="D34" s="878"/>
      <c r="E34" s="878"/>
      <c r="F34" s="878"/>
      <c r="G34" s="878"/>
      <c r="H34" s="879"/>
      <c r="I34" s="872"/>
      <c r="J34" s="872"/>
      <c r="K34" s="872"/>
      <c r="L34" s="872"/>
      <c r="M34" s="872"/>
      <c r="N34" s="872"/>
      <c r="O34" s="872"/>
      <c r="P34" s="872"/>
      <c r="Q34" s="872"/>
      <c r="R34" s="872"/>
    </row>
    <row r="35" spans="1:18" x14ac:dyDescent="0.25">
      <c r="A35" s="877"/>
      <c r="B35" s="878"/>
      <c r="C35" s="878"/>
      <c r="D35" s="878"/>
      <c r="E35" s="878"/>
      <c r="F35" s="878"/>
      <c r="G35" s="878"/>
      <c r="H35" s="879"/>
      <c r="I35" s="872"/>
      <c r="J35" s="872"/>
      <c r="K35" s="872"/>
      <c r="L35" s="872"/>
      <c r="M35" s="872"/>
      <c r="N35" s="872"/>
      <c r="O35" s="872"/>
      <c r="P35" s="872"/>
      <c r="Q35" s="872"/>
      <c r="R35" s="872"/>
    </row>
    <row r="36" spans="1:18" x14ac:dyDescent="0.25">
      <c r="A36" s="55"/>
      <c r="B36" s="55"/>
      <c r="C36" s="55"/>
      <c r="D36" s="55"/>
      <c r="E36" s="55"/>
      <c r="F36" s="55"/>
      <c r="G36" s="55"/>
      <c r="H36" s="55"/>
      <c r="I36" s="55"/>
      <c r="J36" s="55"/>
      <c r="K36" s="55"/>
      <c r="L36" s="55"/>
      <c r="M36" s="55"/>
      <c r="N36" s="55"/>
      <c r="O36" s="55"/>
      <c r="P36" s="55"/>
      <c r="Q36" s="55"/>
      <c r="R36" s="55"/>
    </row>
    <row r="37" spans="1:18" x14ac:dyDescent="0.25">
      <c r="A37" s="873" t="s">
        <v>292</v>
      </c>
      <c r="B37" s="874"/>
      <c r="C37" s="874"/>
      <c r="D37" s="874"/>
      <c r="E37" s="874"/>
      <c r="F37" s="874"/>
      <c r="G37" s="874"/>
      <c r="H37" s="874"/>
      <c r="I37" s="874"/>
      <c r="J37" s="874"/>
      <c r="K37" s="874"/>
      <c r="L37" s="874"/>
      <c r="M37" s="874"/>
      <c r="N37" s="875"/>
      <c r="O37" s="55"/>
      <c r="P37" s="55"/>
      <c r="Q37" s="55"/>
      <c r="R37" s="55"/>
    </row>
    <row r="38" spans="1:18"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c r="O38" s="55"/>
      <c r="P38" s="55"/>
      <c r="Q38" s="55"/>
      <c r="R38" s="55"/>
    </row>
    <row r="39" spans="1:18" x14ac:dyDescent="0.25">
      <c r="A39" s="865">
        <f>IF(A17&gt;0,A17,"")</f>
        <v>1</v>
      </c>
      <c r="B39" s="866"/>
      <c r="C39" s="270"/>
      <c r="D39" s="270"/>
      <c r="E39" s="270"/>
      <c r="F39" s="270"/>
      <c r="G39" s="270"/>
      <c r="H39" s="270"/>
      <c r="I39" s="270"/>
      <c r="J39" s="284"/>
      <c r="K39" s="270"/>
      <c r="L39" s="270"/>
      <c r="M39" s="270"/>
      <c r="N39" s="270"/>
      <c r="O39" s="55"/>
      <c r="P39" s="55"/>
      <c r="Q39" s="55"/>
      <c r="R39" s="55"/>
    </row>
    <row r="40" spans="1:18" ht="15.75" thickBot="1" x14ac:dyDescent="0.3">
      <c r="A40" s="1056"/>
      <c r="B40" s="1057"/>
      <c r="C40" s="64"/>
      <c r="D40" s="64"/>
      <c r="E40" s="64"/>
      <c r="F40" s="64"/>
      <c r="G40" s="64"/>
      <c r="H40" s="64"/>
      <c r="I40" s="64"/>
      <c r="J40" s="137"/>
      <c r="K40" s="64"/>
      <c r="L40" s="64"/>
      <c r="M40" s="64"/>
      <c r="N40" s="64"/>
      <c r="O40" s="55"/>
      <c r="P40" s="55"/>
      <c r="Q40" s="55"/>
      <c r="R40" s="55"/>
    </row>
    <row r="41" spans="1:18" x14ac:dyDescent="0.25">
      <c r="A41" s="865">
        <f>IF(A18&gt;0,A18,"")</f>
        <v>2</v>
      </c>
      <c r="B41" s="866"/>
      <c r="C41" s="270"/>
      <c r="D41" s="270"/>
      <c r="E41" s="270"/>
      <c r="F41" s="270"/>
      <c r="G41" s="270"/>
      <c r="H41" s="270"/>
      <c r="I41" s="270"/>
      <c r="J41" s="270"/>
      <c r="K41" s="270"/>
      <c r="L41" s="270"/>
      <c r="M41" s="270"/>
      <c r="N41" s="270"/>
      <c r="O41" s="55"/>
      <c r="P41" s="55"/>
      <c r="Q41" s="55"/>
      <c r="R41" s="55"/>
    </row>
    <row r="42" spans="1:18" ht="15.75" thickBot="1" x14ac:dyDescent="0.3">
      <c r="A42" s="1056"/>
      <c r="B42" s="1057"/>
      <c r="C42" s="64"/>
      <c r="D42" s="64"/>
      <c r="E42" s="64"/>
      <c r="F42" s="64"/>
      <c r="G42" s="64"/>
      <c r="H42" s="64"/>
      <c r="I42" s="64"/>
      <c r="J42" s="64"/>
      <c r="K42" s="64"/>
      <c r="L42" s="64"/>
      <c r="M42" s="64"/>
      <c r="N42" s="64"/>
      <c r="O42" s="55"/>
      <c r="P42" s="55"/>
      <c r="Q42" s="55"/>
      <c r="R42" s="55"/>
    </row>
    <row r="43" spans="1:18" x14ac:dyDescent="0.25">
      <c r="A43" s="865">
        <f>IF(A19&gt;0,A19,"")</f>
        <v>3</v>
      </c>
      <c r="B43" s="866"/>
      <c r="C43" s="270"/>
      <c r="D43" s="284"/>
      <c r="E43" s="270"/>
      <c r="F43" s="270"/>
      <c r="G43" s="270"/>
      <c r="H43" s="270"/>
      <c r="I43" s="270"/>
      <c r="J43" s="270"/>
      <c r="K43" s="270"/>
      <c r="L43" s="270"/>
      <c r="M43" s="270"/>
      <c r="N43" s="270"/>
      <c r="O43" s="55"/>
      <c r="P43" s="55"/>
      <c r="Q43" s="55"/>
      <c r="R43" s="55"/>
    </row>
    <row r="44" spans="1:18" ht="15.75" thickBot="1" x14ac:dyDescent="0.3">
      <c r="A44" s="1056"/>
      <c r="B44" s="1057"/>
      <c r="C44" s="64"/>
      <c r="D44" s="64"/>
      <c r="E44" s="64"/>
      <c r="F44" s="64"/>
      <c r="G44" s="64"/>
      <c r="H44" s="64"/>
      <c r="I44" s="64"/>
      <c r="J44" s="64"/>
      <c r="K44" s="64"/>
      <c r="L44" s="64"/>
      <c r="M44" s="64"/>
      <c r="N44" s="64"/>
      <c r="O44" s="55"/>
      <c r="P44" s="55"/>
      <c r="Q44" s="55"/>
      <c r="R44" s="55"/>
    </row>
    <row r="45" spans="1:18" x14ac:dyDescent="0.25">
      <c r="A45" s="865">
        <v>4</v>
      </c>
      <c r="B45" s="866"/>
      <c r="C45" s="63"/>
      <c r="D45" s="63"/>
      <c r="E45" s="270"/>
      <c r="F45" s="270"/>
      <c r="G45" s="270"/>
      <c r="H45" s="270"/>
      <c r="I45" s="270"/>
      <c r="J45" s="270"/>
      <c r="K45" s="270"/>
      <c r="L45" s="63"/>
      <c r="M45" s="63"/>
      <c r="N45" s="63"/>
      <c r="O45" s="55"/>
      <c r="P45" s="55"/>
      <c r="Q45" s="55"/>
      <c r="R45" s="55"/>
    </row>
    <row r="46" spans="1:18" ht="15.75" thickBot="1" x14ac:dyDescent="0.3">
      <c r="A46" s="1056"/>
      <c r="B46" s="1057"/>
      <c r="C46" s="64"/>
      <c r="D46" s="64"/>
      <c r="E46" s="64"/>
      <c r="F46" s="64"/>
      <c r="G46" s="64"/>
      <c r="H46" s="64"/>
      <c r="I46" s="64"/>
      <c r="J46" s="64"/>
      <c r="K46" s="64"/>
      <c r="L46" s="64"/>
      <c r="M46" s="64"/>
      <c r="N46" s="64"/>
      <c r="O46" s="55"/>
      <c r="P46" s="55"/>
      <c r="Q46" s="55"/>
      <c r="R46" s="55"/>
    </row>
    <row r="47" spans="1:18" ht="15.75" hidden="1" thickBot="1" x14ac:dyDescent="0.3">
      <c r="A47" s="865">
        <v>5</v>
      </c>
      <c r="B47" s="866"/>
      <c r="C47" s="63"/>
      <c r="D47" s="63"/>
      <c r="E47" s="63"/>
      <c r="F47" s="63"/>
      <c r="G47" s="63"/>
      <c r="H47" s="63"/>
      <c r="I47" s="63"/>
      <c r="J47" s="63"/>
      <c r="K47" s="63"/>
      <c r="L47" s="63"/>
      <c r="M47" s="63"/>
      <c r="N47" s="64"/>
      <c r="O47" s="55"/>
      <c r="P47" s="55"/>
      <c r="Q47" s="55"/>
      <c r="R47" s="55"/>
    </row>
    <row r="48" spans="1:18" ht="15.75" hidden="1" thickBot="1" x14ac:dyDescent="0.3">
      <c r="A48" s="1056"/>
      <c r="B48" s="1057"/>
      <c r="C48" s="64"/>
      <c r="D48" s="64"/>
      <c r="E48" s="64"/>
      <c r="F48" s="64"/>
      <c r="G48" s="64"/>
      <c r="H48" s="64"/>
      <c r="I48" s="64"/>
      <c r="J48" s="64"/>
      <c r="K48" s="64"/>
      <c r="L48" s="64"/>
      <c r="M48" s="64"/>
      <c r="N48" s="64"/>
      <c r="O48" s="55"/>
      <c r="P48" s="55"/>
      <c r="Q48" s="55"/>
      <c r="R48" s="55"/>
    </row>
    <row r="49" spans="1:18" hidden="1" x14ac:dyDescent="0.25">
      <c r="A49" s="865">
        <v>6</v>
      </c>
      <c r="B49" s="866"/>
      <c r="C49" s="63"/>
      <c r="D49" s="63"/>
      <c r="E49" s="63"/>
      <c r="F49" s="63"/>
      <c r="G49" s="63"/>
      <c r="H49" s="63"/>
      <c r="I49" s="63"/>
      <c r="J49" s="63"/>
      <c r="K49" s="63"/>
      <c r="L49" s="63"/>
      <c r="M49" s="63"/>
      <c r="N49" s="63"/>
      <c r="O49" s="55"/>
      <c r="P49" s="55"/>
      <c r="Q49" s="55"/>
      <c r="R49" s="55"/>
    </row>
    <row r="50" spans="1:18" ht="15.75" hidden="1" thickBot="1" x14ac:dyDescent="0.3">
      <c r="A50" s="1056"/>
      <c r="B50" s="1057"/>
      <c r="C50" s="64"/>
      <c r="D50" s="64"/>
      <c r="E50" s="64"/>
      <c r="F50" s="64"/>
      <c r="G50" s="64"/>
      <c r="H50" s="64"/>
      <c r="I50" s="64"/>
      <c r="J50" s="64"/>
      <c r="K50" s="64"/>
      <c r="L50" s="64"/>
      <c r="M50" s="64"/>
      <c r="N50" s="64"/>
      <c r="O50" s="55"/>
      <c r="P50" s="55"/>
      <c r="Q50" s="55"/>
      <c r="R50" s="55"/>
    </row>
    <row r="51" spans="1:18" hidden="1" x14ac:dyDescent="0.25">
      <c r="A51" s="865">
        <v>7</v>
      </c>
      <c r="B51" s="866"/>
      <c r="C51" s="63"/>
      <c r="D51" s="63"/>
      <c r="E51" s="63"/>
      <c r="F51" s="63"/>
      <c r="G51" s="63"/>
      <c r="H51" s="63"/>
      <c r="I51" s="63"/>
      <c r="J51" s="63"/>
      <c r="K51" s="63"/>
      <c r="L51" s="63"/>
      <c r="M51" s="63"/>
      <c r="N51" s="63"/>
      <c r="O51" s="55"/>
      <c r="P51" s="55"/>
      <c r="Q51" s="55"/>
      <c r="R51" s="55"/>
    </row>
    <row r="52" spans="1:18" ht="15.75" hidden="1" thickBot="1" x14ac:dyDescent="0.3">
      <c r="A52" s="1056"/>
      <c r="B52" s="1057"/>
      <c r="C52" s="64"/>
      <c r="D52" s="64"/>
      <c r="E52" s="64"/>
      <c r="F52" s="64"/>
      <c r="G52" s="64"/>
      <c r="H52" s="64"/>
      <c r="I52" s="64"/>
      <c r="J52" s="64"/>
      <c r="K52" s="64"/>
      <c r="L52" s="64"/>
      <c r="M52" s="64"/>
      <c r="N52" s="64"/>
      <c r="O52" s="55"/>
      <c r="P52" s="55"/>
      <c r="Q52" s="55"/>
      <c r="R52" s="55"/>
    </row>
    <row r="53" spans="1:18" hidden="1" x14ac:dyDescent="0.25">
      <c r="A53" s="865">
        <v>8</v>
      </c>
      <c r="B53" s="866"/>
      <c r="C53" s="63"/>
      <c r="D53" s="63"/>
      <c r="E53" s="63"/>
      <c r="F53" s="63"/>
      <c r="G53" s="63"/>
      <c r="H53" s="63"/>
      <c r="I53" s="63"/>
      <c r="J53" s="63"/>
      <c r="K53" s="63"/>
      <c r="L53" s="63"/>
      <c r="M53" s="63"/>
      <c r="N53" s="65"/>
      <c r="O53" s="66"/>
      <c r="P53" s="55"/>
      <c r="Q53" s="55"/>
      <c r="R53" s="55"/>
    </row>
    <row r="54" spans="1:18" ht="15.75" hidden="1" thickBot="1" x14ac:dyDescent="0.3">
      <c r="A54" s="1056"/>
      <c r="B54" s="1057"/>
      <c r="C54" s="64"/>
      <c r="D54" s="64"/>
      <c r="E54" s="64"/>
      <c r="F54" s="64"/>
      <c r="G54" s="64"/>
      <c r="H54" s="64"/>
      <c r="I54" s="64"/>
      <c r="J54" s="64"/>
      <c r="K54" s="64"/>
      <c r="L54" s="64"/>
      <c r="M54" s="64"/>
      <c r="N54" s="64"/>
      <c r="O54" s="55"/>
      <c r="P54" s="55"/>
      <c r="Q54" s="55"/>
      <c r="R54" s="55"/>
    </row>
    <row r="55" spans="1:18" hidden="1" x14ac:dyDescent="0.25">
      <c r="A55" s="865">
        <v>9</v>
      </c>
      <c r="B55" s="866"/>
      <c r="C55" s="63"/>
      <c r="D55" s="63"/>
      <c r="E55" s="63"/>
      <c r="F55" s="63"/>
      <c r="G55" s="63"/>
      <c r="H55" s="63"/>
      <c r="I55" s="63"/>
      <c r="J55" s="63"/>
      <c r="K55" s="63"/>
      <c r="L55" s="63"/>
      <c r="M55" s="63"/>
      <c r="N55" s="63"/>
      <c r="O55" s="55"/>
      <c r="P55" s="55"/>
      <c r="Q55" s="55"/>
      <c r="R55" s="55"/>
    </row>
    <row r="56" spans="1:18" ht="15.75" hidden="1" thickBot="1" x14ac:dyDescent="0.3">
      <c r="A56" s="1056"/>
      <c r="B56" s="1057"/>
      <c r="C56" s="64"/>
      <c r="D56" s="64"/>
      <c r="E56" s="64"/>
      <c r="F56" s="64"/>
      <c r="G56" s="64"/>
      <c r="H56" s="64"/>
      <c r="I56" s="64"/>
      <c r="J56" s="64"/>
      <c r="K56" s="64"/>
      <c r="L56" s="64"/>
      <c r="M56" s="64"/>
      <c r="N56" s="64"/>
      <c r="O56" s="55"/>
      <c r="P56" s="55"/>
      <c r="Q56" s="55"/>
      <c r="R56" s="55"/>
    </row>
    <row r="57" spans="1:18" hidden="1" x14ac:dyDescent="0.25">
      <c r="A57" s="865">
        <v>10</v>
      </c>
      <c r="B57" s="866"/>
      <c r="C57" s="63"/>
      <c r="D57" s="63"/>
      <c r="E57" s="63"/>
      <c r="F57" s="63"/>
      <c r="G57" s="63"/>
      <c r="H57" s="63"/>
      <c r="I57" s="63"/>
      <c r="J57" s="63"/>
      <c r="K57" s="63"/>
      <c r="L57" s="63"/>
      <c r="M57" s="63"/>
      <c r="N57" s="63"/>
      <c r="O57" s="55"/>
      <c r="P57" s="55"/>
      <c r="Q57" s="55"/>
      <c r="R57" s="55"/>
    </row>
    <row r="58" spans="1:18" ht="15.75" hidden="1" thickBot="1" x14ac:dyDescent="0.3">
      <c r="A58" s="1056"/>
      <c r="B58" s="1057"/>
      <c r="C58" s="64"/>
      <c r="D58" s="64"/>
      <c r="E58" s="64"/>
      <c r="F58" s="64"/>
      <c r="G58" s="64"/>
      <c r="H58" s="64"/>
      <c r="I58" s="64"/>
      <c r="J58" s="64"/>
      <c r="K58" s="64"/>
      <c r="L58" s="64"/>
      <c r="M58" s="64"/>
      <c r="N58" s="64"/>
      <c r="O58" s="55"/>
      <c r="P58" s="55"/>
      <c r="Q58" s="55"/>
      <c r="R58" s="55"/>
    </row>
    <row r="59" spans="1:18" hidden="1" x14ac:dyDescent="0.25">
      <c r="A59" s="278"/>
      <c r="B59" s="278"/>
      <c r="C59" s="278"/>
      <c r="D59" s="278"/>
      <c r="E59" s="278"/>
      <c r="F59" s="278"/>
      <c r="G59" s="278"/>
      <c r="H59" s="278"/>
      <c r="I59" s="278"/>
      <c r="J59" s="278"/>
      <c r="K59" s="278"/>
      <c r="L59" s="278"/>
      <c r="M59" s="278"/>
      <c r="N59" s="278"/>
      <c r="O59" s="55"/>
      <c r="P59" s="55"/>
      <c r="Q59" s="55"/>
      <c r="R59" s="55"/>
    </row>
    <row r="60" spans="1:18" x14ac:dyDescent="0.25">
      <c r="A60" s="978" t="s">
        <v>306</v>
      </c>
      <c r="B60" s="979"/>
      <c r="C60" s="979"/>
      <c r="D60" s="979"/>
      <c r="E60" s="979"/>
      <c r="F60" s="979"/>
      <c r="G60" s="979"/>
      <c r="H60" s="979"/>
      <c r="I60" s="979"/>
      <c r="J60" s="979"/>
      <c r="K60" s="979"/>
      <c r="L60" s="979"/>
      <c r="M60" s="979"/>
      <c r="N60" s="980"/>
      <c r="O60" s="55"/>
      <c r="P60" s="55"/>
      <c r="Q60" s="55"/>
      <c r="R60" s="55"/>
    </row>
    <row r="61" spans="1:18" ht="22.5" customHeight="1" x14ac:dyDescent="0.25">
      <c r="A61" s="271" t="s">
        <v>307</v>
      </c>
      <c r="B61" s="1016" t="s">
        <v>308</v>
      </c>
      <c r="C61" s="1017"/>
      <c r="D61" s="1017"/>
      <c r="E61" s="1017"/>
      <c r="F61" s="1018"/>
      <c r="G61" s="1014" t="s">
        <v>309</v>
      </c>
      <c r="H61" s="1014"/>
      <c r="I61" s="1014" t="s">
        <v>310</v>
      </c>
      <c r="J61" s="1014"/>
      <c r="K61" s="1014" t="s">
        <v>311</v>
      </c>
      <c r="L61" s="1014"/>
      <c r="M61" s="1015" t="s">
        <v>312</v>
      </c>
      <c r="N61" s="1015"/>
      <c r="O61" s="55"/>
      <c r="P61" s="55"/>
      <c r="Q61" s="55"/>
      <c r="R61" s="55"/>
    </row>
    <row r="62" spans="1:18" x14ac:dyDescent="0.25">
      <c r="A62" s="344" t="s">
        <v>476</v>
      </c>
      <c r="B62" s="1049" t="s">
        <v>414</v>
      </c>
      <c r="C62" s="1050"/>
      <c r="D62" s="1050"/>
      <c r="E62" s="1050"/>
      <c r="F62" s="1051"/>
      <c r="G62" s="1042">
        <v>15.1</v>
      </c>
      <c r="H62" s="1043"/>
      <c r="I62" s="1052">
        <v>647</v>
      </c>
      <c r="J62" s="1052"/>
      <c r="K62" s="988">
        <f>I62*100/$Q$71</f>
        <v>29.117911791179118</v>
      </c>
      <c r="L62" s="988"/>
      <c r="M62" s="1044">
        <f t="shared" ref="M62:M65" si="0">G62*I62</f>
        <v>9769.6999999999989</v>
      </c>
      <c r="N62" s="1044"/>
      <c r="O62" s="55"/>
      <c r="P62" s="55"/>
      <c r="Q62" s="55"/>
      <c r="R62" s="55"/>
    </row>
    <row r="63" spans="1:18" x14ac:dyDescent="0.25">
      <c r="A63" s="272" t="s">
        <v>477</v>
      </c>
      <c r="B63" s="1053" t="s">
        <v>415</v>
      </c>
      <c r="C63" s="1054"/>
      <c r="D63" s="1054"/>
      <c r="E63" s="1054"/>
      <c r="F63" s="1055"/>
      <c r="G63" s="984">
        <v>15.1</v>
      </c>
      <c r="H63" s="985"/>
      <c r="I63" s="1000">
        <v>400</v>
      </c>
      <c r="J63" s="1000"/>
      <c r="K63" s="988">
        <f t="shared" ref="K63:K68" si="1">I63*100/$Q$71</f>
        <v>18.001800180018002</v>
      </c>
      <c r="L63" s="988"/>
      <c r="M63" s="836">
        <f t="shared" si="0"/>
        <v>6040</v>
      </c>
      <c r="N63" s="836"/>
      <c r="O63" s="55"/>
      <c r="P63" s="55"/>
      <c r="Q63" s="55"/>
      <c r="R63" s="55"/>
    </row>
    <row r="64" spans="1:18" x14ac:dyDescent="0.25">
      <c r="A64" s="272" t="s">
        <v>478</v>
      </c>
      <c r="B64" s="1053" t="s">
        <v>798</v>
      </c>
      <c r="C64" s="1054"/>
      <c r="D64" s="1054"/>
      <c r="E64" s="1054"/>
      <c r="F64" s="1055"/>
      <c r="G64" s="984">
        <v>17.059999999999999</v>
      </c>
      <c r="H64" s="985"/>
      <c r="I64" s="1000">
        <v>400</v>
      </c>
      <c r="J64" s="1000"/>
      <c r="K64" s="988">
        <f t="shared" si="1"/>
        <v>18.001800180018002</v>
      </c>
      <c r="L64" s="988"/>
      <c r="M64" s="836">
        <f t="shared" si="0"/>
        <v>6823.9999999999991</v>
      </c>
      <c r="N64" s="836"/>
      <c r="O64" s="55"/>
      <c r="P64" s="55"/>
      <c r="Q64" s="55"/>
      <c r="R64" s="55"/>
    </row>
    <row r="65" spans="1:18" x14ac:dyDescent="0.25">
      <c r="A65" s="272" t="s">
        <v>475</v>
      </c>
      <c r="B65" s="273" t="s">
        <v>416</v>
      </c>
      <c r="C65" s="274"/>
      <c r="D65" s="274"/>
      <c r="E65" s="274"/>
      <c r="F65" s="275"/>
      <c r="G65" s="984">
        <v>16.100000000000001</v>
      </c>
      <c r="H65" s="985"/>
      <c r="I65" s="986">
        <v>600</v>
      </c>
      <c r="J65" s="987"/>
      <c r="K65" s="988">
        <f t="shared" si="1"/>
        <v>27.002700270027002</v>
      </c>
      <c r="L65" s="988"/>
      <c r="M65" s="836">
        <f t="shared" si="0"/>
        <v>9660</v>
      </c>
      <c r="N65" s="836"/>
      <c r="O65" s="55"/>
      <c r="P65" s="55"/>
      <c r="Q65" s="55"/>
      <c r="R65" s="55"/>
    </row>
    <row r="66" spans="1:18" x14ac:dyDescent="0.25">
      <c r="A66" s="361" t="s">
        <v>469</v>
      </c>
      <c r="B66" s="358" t="s">
        <v>374</v>
      </c>
      <c r="C66" s="359"/>
      <c r="D66" s="359"/>
      <c r="E66" s="359"/>
      <c r="F66" s="360"/>
      <c r="G66" s="984">
        <v>27.3</v>
      </c>
      <c r="H66" s="985"/>
      <c r="I66" s="986">
        <v>50</v>
      </c>
      <c r="J66" s="987"/>
      <c r="K66" s="988">
        <f t="shared" ref="K66:K67" si="2">I66*100/$Q$71</f>
        <v>2.2502250225022502</v>
      </c>
      <c r="L66" s="988"/>
      <c r="M66" s="836">
        <f t="shared" ref="M66:M67" si="3">G66*I66</f>
        <v>1365</v>
      </c>
      <c r="N66" s="836"/>
      <c r="O66" s="55"/>
      <c r="P66" s="55"/>
      <c r="Q66" s="55"/>
      <c r="R66" s="55"/>
    </row>
    <row r="67" spans="1:18" x14ac:dyDescent="0.25">
      <c r="A67" s="361" t="s">
        <v>471</v>
      </c>
      <c r="B67" s="358" t="s">
        <v>376</v>
      </c>
      <c r="C67" s="359"/>
      <c r="D67" s="359"/>
      <c r="E67" s="359"/>
      <c r="F67" s="360"/>
      <c r="G67" s="984">
        <v>25.6</v>
      </c>
      <c r="H67" s="985"/>
      <c r="I67" s="986">
        <v>25</v>
      </c>
      <c r="J67" s="987"/>
      <c r="K67" s="988">
        <f t="shared" si="2"/>
        <v>1.1251125112511251</v>
      </c>
      <c r="L67" s="988"/>
      <c r="M67" s="836">
        <f t="shared" si="3"/>
        <v>640</v>
      </c>
      <c r="N67" s="836"/>
      <c r="O67" s="55"/>
      <c r="P67" s="55"/>
      <c r="Q67" s="55"/>
      <c r="R67" s="55"/>
    </row>
    <row r="68" spans="1:18" x14ac:dyDescent="0.25">
      <c r="A68" s="272" t="s">
        <v>468</v>
      </c>
      <c r="B68" s="273" t="s">
        <v>373</v>
      </c>
      <c r="C68" s="274"/>
      <c r="D68" s="274"/>
      <c r="E68" s="274"/>
      <c r="F68" s="275"/>
      <c r="G68" s="984">
        <v>30.78</v>
      </c>
      <c r="H68" s="985"/>
      <c r="I68" s="986">
        <v>100</v>
      </c>
      <c r="J68" s="987"/>
      <c r="K68" s="988">
        <f t="shared" si="1"/>
        <v>4.5004500450045004</v>
      </c>
      <c r="L68" s="988"/>
      <c r="M68" s="836">
        <f t="shared" ref="M68" si="4">G68*I68</f>
        <v>3078</v>
      </c>
      <c r="N68" s="836"/>
      <c r="O68" s="55"/>
      <c r="P68" s="55"/>
      <c r="Q68" s="55"/>
      <c r="R68" s="55"/>
    </row>
    <row r="69" spans="1:18" x14ac:dyDescent="0.25">
      <c r="A69" s="277">
        <f>COUNTA(B62:F68)</f>
        <v>7</v>
      </c>
      <c r="B69" s="1012" t="s">
        <v>313</v>
      </c>
      <c r="C69" s="1012"/>
      <c r="D69" s="1012"/>
      <c r="E69" s="1012"/>
      <c r="F69" s="1012"/>
      <c r="G69" s="1012"/>
      <c r="H69" s="1012"/>
      <c r="I69" s="1012"/>
      <c r="J69" s="1012"/>
      <c r="K69" s="1012"/>
      <c r="L69" s="1013"/>
      <c r="M69" s="1001">
        <f>SUM(M62:M68)</f>
        <v>37376.699999999997</v>
      </c>
      <c r="N69" s="1002"/>
      <c r="O69" s="55"/>
      <c r="P69" s="55"/>
      <c r="Q69" s="55"/>
      <c r="R69" s="55"/>
    </row>
    <row r="70" spans="1:18" hidden="1" x14ac:dyDescent="0.25">
      <c r="A70" s="278"/>
      <c r="B70" s="278"/>
      <c r="C70" s="278"/>
      <c r="D70" s="278"/>
      <c r="E70" s="278"/>
      <c r="F70" s="278"/>
      <c r="G70" s="278"/>
      <c r="H70" s="278"/>
      <c r="I70" s="278"/>
      <c r="J70" s="278"/>
      <c r="K70" s="278"/>
      <c r="L70" s="278"/>
      <c r="M70" s="278"/>
      <c r="N70" s="278"/>
      <c r="O70" s="55"/>
      <c r="P70" s="55"/>
      <c r="Q70" s="55"/>
      <c r="R70" s="55"/>
    </row>
    <row r="71" spans="1:18" x14ac:dyDescent="0.25">
      <c r="A71" s="978" t="s">
        <v>314</v>
      </c>
      <c r="B71" s="979"/>
      <c r="C71" s="979"/>
      <c r="D71" s="979"/>
      <c r="E71" s="979"/>
      <c r="F71" s="979"/>
      <c r="G71" s="979"/>
      <c r="H71" s="979"/>
      <c r="I71" s="979"/>
      <c r="J71" s="979"/>
      <c r="K71" s="979"/>
      <c r="L71" s="979"/>
      <c r="M71" s="979"/>
      <c r="N71" s="980"/>
      <c r="O71" s="55"/>
      <c r="P71" s="55"/>
      <c r="Q71" s="55">
        <f>SUM(I62:J68)</f>
        <v>2222</v>
      </c>
      <c r="R71" s="350">
        <f>SUM(K62:L68)</f>
        <v>100</v>
      </c>
    </row>
    <row r="72" spans="1:18" x14ac:dyDescent="0.25">
      <c r="A72" s="1009" t="s">
        <v>315</v>
      </c>
      <c r="B72" s="1010"/>
      <c r="C72" s="1010"/>
      <c r="D72" s="1011"/>
      <c r="E72" s="1009" t="s">
        <v>115</v>
      </c>
      <c r="F72" s="1010"/>
      <c r="G72" s="1010"/>
      <c r="H72" s="1010"/>
      <c r="I72" s="1010"/>
      <c r="J72" s="1010"/>
      <c r="K72" s="1010"/>
      <c r="L72" s="1010"/>
      <c r="M72" s="997" t="s">
        <v>316</v>
      </c>
      <c r="N72" s="999"/>
      <c r="O72" s="55"/>
      <c r="P72" s="55"/>
      <c r="Q72" s="55"/>
      <c r="R72" s="55"/>
    </row>
    <row r="73" spans="1:18" x14ac:dyDescent="0.25">
      <c r="A73" s="1003" t="s">
        <v>806</v>
      </c>
      <c r="B73" s="1004"/>
      <c r="C73" s="1004"/>
      <c r="D73" s="1005"/>
      <c r="E73" s="1003" t="s">
        <v>716</v>
      </c>
      <c r="F73" s="1004"/>
      <c r="G73" s="1004"/>
      <c r="H73" s="1004"/>
      <c r="I73" s="1004"/>
      <c r="J73" s="1004"/>
      <c r="K73" s="1004"/>
      <c r="L73" s="1004"/>
      <c r="M73" s="1045">
        <v>40000</v>
      </c>
      <c r="N73" s="1046"/>
      <c r="O73" s="55"/>
      <c r="P73" s="55"/>
      <c r="Q73" s="55"/>
      <c r="R73" s="55"/>
    </row>
    <row r="74" spans="1:18" ht="15.75" customHeight="1" x14ac:dyDescent="0.25">
      <c r="A74" s="1006"/>
      <c r="B74" s="1007"/>
      <c r="C74" s="1007"/>
      <c r="D74" s="1008"/>
      <c r="E74" s="1006"/>
      <c r="F74" s="1007"/>
      <c r="G74" s="1007"/>
      <c r="H74" s="1007"/>
      <c r="I74" s="1007"/>
      <c r="J74" s="1007"/>
      <c r="K74" s="1007"/>
      <c r="L74" s="1007"/>
      <c r="M74" s="1047"/>
      <c r="N74" s="1048"/>
      <c r="O74" s="55"/>
      <c r="P74" s="55"/>
      <c r="Q74" s="55"/>
      <c r="R74" s="55"/>
    </row>
    <row r="75" spans="1:18" hidden="1" x14ac:dyDescent="0.25">
      <c r="A75" s="1003"/>
      <c r="B75" s="1004"/>
      <c r="C75" s="1004"/>
      <c r="D75" s="1005"/>
      <c r="E75" s="1003"/>
      <c r="F75" s="1004"/>
      <c r="G75" s="1004"/>
      <c r="H75" s="1004"/>
      <c r="I75" s="1004"/>
      <c r="J75" s="1004"/>
      <c r="K75" s="1004"/>
      <c r="L75" s="1004"/>
      <c r="M75" s="993"/>
      <c r="N75" s="994"/>
      <c r="O75" s="55"/>
      <c r="P75" s="55"/>
      <c r="Q75" s="55"/>
      <c r="R75" s="55"/>
    </row>
    <row r="76" spans="1:18" hidden="1" x14ac:dyDescent="0.25">
      <c r="A76" s="1006"/>
      <c r="B76" s="1007"/>
      <c r="C76" s="1007"/>
      <c r="D76" s="1008"/>
      <c r="E76" s="1006"/>
      <c r="F76" s="1007"/>
      <c r="G76" s="1007"/>
      <c r="H76" s="1007"/>
      <c r="I76" s="1007"/>
      <c r="J76" s="1007"/>
      <c r="K76" s="1007"/>
      <c r="L76" s="1007"/>
      <c r="M76" s="995"/>
      <c r="N76" s="996"/>
      <c r="O76" s="55"/>
      <c r="P76" s="55"/>
      <c r="Q76" s="55"/>
      <c r="R76" s="55"/>
    </row>
    <row r="77" spans="1:18" x14ac:dyDescent="0.25">
      <c r="A77" s="997" t="s">
        <v>317</v>
      </c>
      <c r="B77" s="998"/>
      <c r="C77" s="998"/>
      <c r="D77" s="998"/>
      <c r="E77" s="998"/>
      <c r="F77" s="998"/>
      <c r="G77" s="998"/>
      <c r="H77" s="998"/>
      <c r="I77" s="998"/>
      <c r="J77" s="998"/>
      <c r="K77" s="998"/>
      <c r="L77" s="999"/>
      <c r="M77" s="1001">
        <f>SUM(M69+M73)</f>
        <v>77376.7</v>
      </c>
      <c r="N77" s="1002"/>
      <c r="O77" s="55"/>
      <c r="P77" s="55"/>
      <c r="Q77" s="55"/>
      <c r="R77" s="55"/>
    </row>
  </sheetData>
  <mergeCells count="176">
    <mergeCell ref="A77:L77"/>
    <mergeCell ref="M77:N77"/>
    <mergeCell ref="A73:D74"/>
    <mergeCell ref="E73:L74"/>
    <mergeCell ref="M73:N74"/>
    <mergeCell ref="A75:D76"/>
    <mergeCell ref="E75:L76"/>
    <mergeCell ref="M75:N76"/>
    <mergeCell ref="A71:N71"/>
    <mergeCell ref="A72:D72"/>
    <mergeCell ref="E72:L72"/>
    <mergeCell ref="M72:N72"/>
    <mergeCell ref="B69:L69"/>
    <mergeCell ref="M69:N69"/>
    <mergeCell ref="G65:H65"/>
    <mergeCell ref="I65:J65"/>
    <mergeCell ref="K65:L65"/>
    <mergeCell ref="M65:N65"/>
    <mergeCell ref="G68:H68"/>
    <mergeCell ref="I68:J68"/>
    <mergeCell ref="M68:N68"/>
    <mergeCell ref="K68:L68"/>
    <mergeCell ref="I66:J66"/>
    <mergeCell ref="I67:J67"/>
    <mergeCell ref="K66:L66"/>
    <mergeCell ref="K67:L67"/>
    <mergeCell ref="G66:H66"/>
    <mergeCell ref="G67:H67"/>
    <mergeCell ref="M66:N66"/>
    <mergeCell ref="M67:N67"/>
    <mergeCell ref="B64:F64"/>
    <mergeCell ref="G64:H64"/>
    <mergeCell ref="I64:J64"/>
    <mergeCell ref="K64:L64"/>
    <mergeCell ref="M64:N64"/>
    <mergeCell ref="B62:F62"/>
    <mergeCell ref="G62:H62"/>
    <mergeCell ref="I62:J62"/>
    <mergeCell ref="K62:L62"/>
    <mergeCell ref="M62:N62"/>
    <mergeCell ref="B63:F63"/>
    <mergeCell ref="G63:H63"/>
    <mergeCell ref="I63:J63"/>
    <mergeCell ref="K63:L63"/>
    <mergeCell ref="M63:N63"/>
    <mergeCell ref="A60:N60"/>
    <mergeCell ref="B61:F61"/>
    <mergeCell ref="G61:H61"/>
    <mergeCell ref="I61:J61"/>
    <mergeCell ref="K61:L61"/>
    <mergeCell ref="M61:N61"/>
    <mergeCell ref="A47:B48"/>
    <mergeCell ref="A49:B50"/>
    <mergeCell ref="A51:B52"/>
    <mergeCell ref="A53:B54"/>
    <mergeCell ref="A55:B56"/>
    <mergeCell ref="A57:B58"/>
    <mergeCell ref="A37:N37"/>
    <mergeCell ref="A38:B38"/>
    <mergeCell ref="A39:B40"/>
    <mergeCell ref="A41:B42"/>
    <mergeCell ref="A43:B44"/>
    <mergeCell ref="A45:B4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7:H27"/>
    <mergeCell ref="I27:J27"/>
    <mergeCell ref="K27:L27"/>
    <mergeCell ref="M27:N27"/>
    <mergeCell ref="O27:P27"/>
    <mergeCell ref="Q27:R27"/>
    <mergeCell ref="A26:H26"/>
    <mergeCell ref="I26:J26"/>
    <mergeCell ref="K26:L26"/>
    <mergeCell ref="M26:N26"/>
    <mergeCell ref="O26:P26"/>
    <mergeCell ref="Q26:R26"/>
    <mergeCell ref="A25:H25"/>
    <mergeCell ref="I25:J25"/>
    <mergeCell ref="K25:L25"/>
    <mergeCell ref="M25:N25"/>
    <mergeCell ref="O25:P25"/>
    <mergeCell ref="Q25:R25"/>
    <mergeCell ref="Q23:R23"/>
    <mergeCell ref="A24:H24"/>
    <mergeCell ref="I24:J24"/>
    <mergeCell ref="K24:L24"/>
    <mergeCell ref="M24:N24"/>
    <mergeCell ref="O24:P24"/>
    <mergeCell ref="Q24:R24"/>
    <mergeCell ref="A22:N22"/>
    <mergeCell ref="A23:H23"/>
    <mergeCell ref="I23:J23"/>
    <mergeCell ref="K23:L23"/>
    <mergeCell ref="M23:N23"/>
    <mergeCell ref="O23:P23"/>
    <mergeCell ref="B19:G19"/>
    <mergeCell ref="B20:G20"/>
    <mergeCell ref="I20:N20"/>
    <mergeCell ref="B21:G21"/>
    <mergeCell ref="I21:N21"/>
    <mergeCell ref="A10:B10"/>
    <mergeCell ref="C10:N10"/>
    <mergeCell ref="A11:B15"/>
    <mergeCell ref="C11:N15"/>
    <mergeCell ref="A16:N16"/>
    <mergeCell ref="B17:G17"/>
    <mergeCell ref="I17:N17"/>
    <mergeCell ref="A9:B9"/>
    <mergeCell ref="C9:N9"/>
    <mergeCell ref="A6:D7"/>
    <mergeCell ref="E6:H7"/>
    <mergeCell ref="I6:N6"/>
    <mergeCell ref="I7:J7"/>
    <mergeCell ref="K7:L7"/>
    <mergeCell ref="M7:N7"/>
    <mergeCell ref="B18:G18"/>
    <mergeCell ref="I18:N18"/>
    <mergeCell ref="A1:N1"/>
    <mergeCell ref="A3:D3"/>
    <mergeCell ref="E3:H3"/>
    <mergeCell ref="I3:N3"/>
    <mergeCell ref="A4:D5"/>
    <mergeCell ref="E4:H5"/>
    <mergeCell ref="I4:N5"/>
    <mergeCell ref="A8:D8"/>
    <mergeCell ref="E8:H8"/>
    <mergeCell ref="I8:J8"/>
    <mergeCell ref="K8:L8"/>
    <mergeCell ref="M8:N8"/>
  </mergeCells>
  <conditionalFormatting sqref="C41:N41 C43:N43 C45:N45 C53:N53 C47:M47 C51:N51 C49:N49 C55:N55 C57:N57 C39:N39">
    <cfRule type="cellIs" dxfId="48" priority="1" stopIfTrue="1" operator="equal">
      <formula>"x"</formula>
    </cfRule>
  </conditionalFormatting>
  <conditionalFormatting sqref="C42:N42 C44:N44 C46:N46 C54:N54 C48:M48 C52:N52 N47:N48 C50:N50 C56:N56 C58:N58 C40:N40">
    <cfRule type="cellIs" dxfId="4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58" xr:uid="{00000000-0002-0000-0A00-000000000000}"/>
  </dataValidations>
  <pageMargins left="0.7" right="0.7" top="0.75" bottom="0.75" header="0.3" footer="0.3"/>
  <pageSetup paperSize="9" scale="8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8"/>
  <sheetViews>
    <sheetView topLeftCell="A24" workbookViewId="0">
      <selection activeCell="K26" sqref="K26:L26"/>
    </sheetView>
  </sheetViews>
  <sheetFormatPr defaultRowHeight="15" x14ac:dyDescent="0.25"/>
  <sheetData>
    <row r="1" spans="1:14" ht="18.75" thickBot="1" x14ac:dyDescent="0.3">
      <c r="A1" s="912" t="s">
        <v>430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30" customHeight="1" x14ac:dyDescent="0.25">
      <c r="A3" s="1156" t="s">
        <v>417</v>
      </c>
      <c r="B3" s="1157"/>
      <c r="C3" s="1157"/>
      <c r="D3" s="1158"/>
      <c r="E3" s="916" t="s">
        <v>425</v>
      </c>
      <c r="F3" s="917"/>
      <c r="G3" s="917"/>
      <c r="H3" s="918"/>
      <c r="I3" s="1039" t="s">
        <v>418</v>
      </c>
      <c r="J3" s="1040"/>
      <c r="K3" s="1040"/>
      <c r="L3" s="1040"/>
      <c r="M3" s="1040"/>
      <c r="N3" s="1041"/>
    </row>
    <row r="4" spans="1:14" x14ac:dyDescent="0.25">
      <c r="A4" s="1159" t="s">
        <v>394</v>
      </c>
      <c r="B4" s="1160"/>
      <c r="C4" s="1160"/>
      <c r="D4" s="1161"/>
      <c r="E4" s="934" t="s">
        <v>426</v>
      </c>
      <c r="F4" s="934"/>
      <c r="G4" s="934"/>
      <c r="H4" s="934"/>
      <c r="I4" s="936" t="s">
        <v>480</v>
      </c>
      <c r="J4" s="937"/>
      <c r="K4" s="937"/>
      <c r="L4" s="1032"/>
      <c r="M4" s="1032"/>
      <c r="N4" s="1033"/>
    </row>
    <row r="5" spans="1:14" x14ac:dyDescent="0.25">
      <c r="A5" s="1162"/>
      <c r="B5" s="1163"/>
      <c r="C5" s="1163"/>
      <c r="D5" s="1164"/>
      <c r="E5" s="934"/>
      <c r="F5" s="934"/>
      <c r="G5" s="934"/>
      <c r="H5" s="934"/>
      <c r="I5" s="1034"/>
      <c r="J5" s="1035"/>
      <c r="K5" s="1035"/>
      <c r="L5" s="1035"/>
      <c r="M5" s="1035"/>
      <c r="N5" s="1036"/>
    </row>
    <row r="6" spans="1:14" x14ac:dyDescent="0.25">
      <c r="A6" s="1150" t="s">
        <v>279</v>
      </c>
      <c r="B6" s="1151"/>
      <c r="C6" s="1151"/>
      <c r="D6" s="1152"/>
      <c r="E6" s="949" t="s">
        <v>419</v>
      </c>
      <c r="F6" s="949"/>
      <c r="G6" s="949"/>
      <c r="H6" s="950"/>
      <c r="I6" s="1015" t="s">
        <v>280</v>
      </c>
      <c r="J6" s="1015"/>
      <c r="K6" s="1015"/>
      <c r="L6" s="1015"/>
      <c r="M6" s="1015"/>
      <c r="N6" s="1015"/>
    </row>
    <row r="7" spans="1:14" x14ac:dyDescent="0.25">
      <c r="A7" s="1153"/>
      <c r="B7" s="1154"/>
      <c r="C7" s="1154"/>
      <c r="D7" s="1155"/>
      <c r="E7" s="951"/>
      <c r="F7" s="951"/>
      <c r="G7" s="951"/>
      <c r="H7" s="952"/>
      <c r="I7" s="1037">
        <v>2021</v>
      </c>
      <c r="J7" s="1038"/>
      <c r="K7" s="1015">
        <v>2022</v>
      </c>
      <c r="L7" s="1015"/>
      <c r="M7" s="1015">
        <v>2023</v>
      </c>
      <c r="N7" s="1015"/>
    </row>
    <row r="8" spans="1:14" x14ac:dyDescent="0.25">
      <c r="A8" s="1165" t="s">
        <v>281</v>
      </c>
      <c r="B8" s="1166"/>
      <c r="C8" s="1166"/>
      <c r="D8" s="1167"/>
      <c r="E8" s="917" t="s">
        <v>427</v>
      </c>
      <c r="F8" s="917"/>
      <c r="G8" s="917"/>
      <c r="H8" s="918"/>
      <c r="I8" s="1026" t="s">
        <v>338</v>
      </c>
      <c r="J8" s="1027"/>
      <c r="K8" s="1028"/>
      <c r="L8" s="1028"/>
      <c r="M8" s="1028"/>
      <c r="N8" s="1028"/>
    </row>
    <row r="9" spans="1:14" ht="42" customHeight="1" x14ac:dyDescent="0.25">
      <c r="A9" s="1145" t="s">
        <v>283</v>
      </c>
      <c r="B9" s="1146"/>
      <c r="C9" s="1147" t="s">
        <v>762</v>
      </c>
      <c r="D9" s="1148"/>
      <c r="E9" s="1148"/>
      <c r="F9" s="1148"/>
      <c r="G9" s="1148"/>
      <c r="H9" s="1148"/>
      <c r="I9" s="1148"/>
      <c r="J9" s="1148"/>
      <c r="K9" s="1148"/>
      <c r="L9" s="1148"/>
      <c r="M9" s="1148"/>
      <c r="N9" s="1149"/>
    </row>
    <row r="10" spans="1:14" x14ac:dyDescent="0.25">
      <c r="A10" s="956" t="s">
        <v>284</v>
      </c>
      <c r="B10" s="957"/>
      <c r="C10" s="1133" t="s">
        <v>764</v>
      </c>
      <c r="D10" s="1134"/>
      <c r="E10" s="1134"/>
      <c r="F10" s="1134"/>
      <c r="G10" s="1134"/>
      <c r="H10" s="1134"/>
      <c r="I10" s="1134"/>
      <c r="J10" s="1134"/>
      <c r="K10" s="1134"/>
      <c r="L10" s="1134"/>
      <c r="M10" s="1134"/>
      <c r="N10" s="1135"/>
    </row>
    <row r="11" spans="1:14" x14ac:dyDescent="0.25">
      <c r="A11" s="958"/>
      <c r="B11" s="959"/>
      <c r="C11" s="1136"/>
      <c r="D11" s="1137"/>
      <c r="E11" s="1137"/>
      <c r="F11" s="1137"/>
      <c r="G11" s="1137"/>
      <c r="H11" s="1137"/>
      <c r="I11" s="1137"/>
      <c r="J11" s="1137"/>
      <c r="K11" s="1137"/>
      <c r="L11" s="1137"/>
      <c r="M11" s="1137"/>
      <c r="N11" s="1138"/>
    </row>
    <row r="12" spans="1:14" x14ac:dyDescent="0.25">
      <c r="A12" s="958"/>
      <c r="B12" s="959"/>
      <c r="C12" s="1136"/>
      <c r="D12" s="1137"/>
      <c r="E12" s="1137"/>
      <c r="F12" s="1137"/>
      <c r="G12" s="1137"/>
      <c r="H12" s="1137"/>
      <c r="I12" s="1137"/>
      <c r="J12" s="1137"/>
      <c r="K12" s="1137"/>
      <c r="L12" s="1137"/>
      <c r="M12" s="1137"/>
      <c r="N12" s="1138"/>
    </row>
    <row r="13" spans="1:14" x14ac:dyDescent="0.25">
      <c r="A13" s="958"/>
      <c r="B13" s="959"/>
      <c r="C13" s="1136"/>
      <c r="D13" s="1137"/>
      <c r="E13" s="1137"/>
      <c r="F13" s="1137"/>
      <c r="G13" s="1137"/>
      <c r="H13" s="1137"/>
      <c r="I13" s="1137"/>
      <c r="J13" s="1137"/>
      <c r="K13" s="1137"/>
      <c r="L13" s="1137"/>
      <c r="M13" s="1137"/>
      <c r="N13" s="1138"/>
    </row>
    <row r="14" spans="1:14" x14ac:dyDescent="0.25">
      <c r="A14" s="958"/>
      <c r="B14" s="959"/>
      <c r="C14" s="1136"/>
      <c r="D14" s="1137"/>
      <c r="E14" s="1137"/>
      <c r="F14" s="1137"/>
      <c r="G14" s="1137"/>
      <c r="H14" s="1137"/>
      <c r="I14" s="1137"/>
      <c r="J14" s="1137"/>
      <c r="K14" s="1137"/>
      <c r="L14" s="1137"/>
      <c r="M14" s="1137"/>
      <c r="N14" s="1138"/>
    </row>
    <row r="15" spans="1:14" hidden="1" x14ac:dyDescent="0.25">
      <c r="A15" s="958"/>
      <c r="B15" s="959"/>
      <c r="C15" s="1136"/>
      <c r="D15" s="1137"/>
      <c r="E15" s="1137"/>
      <c r="F15" s="1137"/>
      <c r="G15" s="1137"/>
      <c r="H15" s="1137"/>
      <c r="I15" s="1137"/>
      <c r="J15" s="1137"/>
      <c r="K15" s="1137"/>
      <c r="L15" s="1137"/>
      <c r="M15" s="1137"/>
      <c r="N15" s="1138"/>
    </row>
    <row r="16" spans="1:14" hidden="1" x14ac:dyDescent="0.25">
      <c r="A16" s="958"/>
      <c r="B16" s="959"/>
      <c r="C16" s="1136"/>
      <c r="D16" s="1137"/>
      <c r="E16" s="1137"/>
      <c r="F16" s="1137"/>
      <c r="G16" s="1137"/>
      <c r="H16" s="1137"/>
      <c r="I16" s="1137"/>
      <c r="J16" s="1137"/>
      <c r="K16" s="1137"/>
      <c r="L16" s="1137"/>
      <c r="M16" s="1137"/>
      <c r="N16" s="1138"/>
    </row>
    <row r="17" spans="1:14" hidden="1" x14ac:dyDescent="0.25">
      <c r="A17" s="960"/>
      <c r="B17" s="961"/>
      <c r="C17" s="1139"/>
      <c r="D17" s="1140"/>
      <c r="E17" s="1140"/>
      <c r="F17" s="1140"/>
      <c r="G17" s="1140"/>
      <c r="H17" s="1140"/>
      <c r="I17" s="1140"/>
      <c r="J17" s="1140"/>
      <c r="K17" s="1140"/>
      <c r="L17" s="1140"/>
      <c r="M17" s="1140"/>
      <c r="N17" s="1141"/>
    </row>
    <row r="18" spans="1:14" x14ac:dyDescent="0.25">
      <c r="A18" s="885"/>
      <c r="B18" s="971"/>
      <c r="C18" s="971"/>
      <c r="D18" s="971"/>
      <c r="E18" s="971"/>
      <c r="F18" s="971"/>
      <c r="G18" s="971"/>
      <c r="H18" s="971"/>
      <c r="I18" s="971"/>
      <c r="J18" s="971"/>
      <c r="K18" s="971"/>
      <c r="L18" s="971"/>
      <c r="M18" s="971"/>
      <c r="N18" s="886"/>
    </row>
    <row r="19" spans="1:14" x14ac:dyDescent="0.25">
      <c r="A19" s="59">
        <v>1</v>
      </c>
      <c r="B19" s="907" t="s">
        <v>428</v>
      </c>
      <c r="C19" s="908"/>
      <c r="D19" s="908"/>
      <c r="E19" s="908"/>
      <c r="F19" s="908"/>
      <c r="G19" s="909"/>
      <c r="H19" s="59">
        <v>6</v>
      </c>
      <c r="I19" s="907"/>
      <c r="J19" s="908"/>
      <c r="K19" s="908"/>
      <c r="L19" s="908"/>
      <c r="M19" s="908"/>
      <c r="N19" s="909"/>
    </row>
    <row r="20" spans="1:14" ht="18.75" customHeight="1" x14ac:dyDescent="0.25">
      <c r="A20" s="59">
        <v>2</v>
      </c>
      <c r="B20" s="1142" t="s">
        <v>420</v>
      </c>
      <c r="C20" s="1143"/>
      <c r="D20" s="1143"/>
      <c r="E20" s="1143"/>
      <c r="F20" s="1143"/>
      <c r="G20" s="1144"/>
      <c r="H20" s="59">
        <v>7</v>
      </c>
      <c r="I20" s="907"/>
      <c r="J20" s="908"/>
      <c r="K20" s="908"/>
      <c r="L20" s="908"/>
      <c r="M20" s="908"/>
      <c r="N20" s="909"/>
    </row>
    <row r="21" spans="1:14" ht="15" customHeight="1" x14ac:dyDescent="0.25">
      <c r="A21" s="59">
        <v>3</v>
      </c>
      <c r="B21" s="1142" t="s">
        <v>421</v>
      </c>
      <c r="C21" s="1143"/>
      <c r="D21" s="1143"/>
      <c r="E21" s="1143"/>
      <c r="F21" s="1143"/>
      <c r="G21" s="1144"/>
      <c r="H21" s="59">
        <v>8</v>
      </c>
      <c r="I21" s="907"/>
      <c r="J21" s="908"/>
      <c r="K21" s="908"/>
      <c r="L21" s="908"/>
      <c r="M21" s="908"/>
      <c r="N21" s="909"/>
    </row>
    <row r="22" spans="1:14" ht="15" customHeight="1" x14ac:dyDescent="0.25">
      <c r="A22" s="59">
        <v>4</v>
      </c>
      <c r="B22" s="907" t="s">
        <v>429</v>
      </c>
      <c r="C22" s="908"/>
      <c r="D22" s="908"/>
      <c r="E22" s="908"/>
      <c r="F22" s="908"/>
      <c r="G22" s="909"/>
      <c r="H22" s="59">
        <v>9</v>
      </c>
      <c r="I22" s="907"/>
      <c r="J22" s="908"/>
      <c r="K22" s="908"/>
      <c r="L22" s="908"/>
      <c r="M22" s="908"/>
      <c r="N22" s="909"/>
    </row>
    <row r="23" spans="1:14" x14ac:dyDescent="0.25">
      <c r="A23" s="59">
        <v>5</v>
      </c>
      <c r="B23" s="907"/>
      <c r="C23" s="908"/>
      <c r="D23" s="908"/>
      <c r="E23" s="908"/>
      <c r="F23" s="908"/>
      <c r="G23" s="909"/>
      <c r="H23" s="59">
        <v>10</v>
      </c>
      <c r="I23" s="910"/>
      <c r="J23" s="910"/>
      <c r="K23" s="910"/>
      <c r="L23" s="910"/>
      <c r="M23" s="910"/>
      <c r="N23" s="910"/>
    </row>
    <row r="24" spans="1:14" x14ac:dyDescent="0.25">
      <c r="A24" s="873" t="s">
        <v>286</v>
      </c>
      <c r="B24" s="874"/>
      <c r="C24" s="874"/>
      <c r="D24" s="874"/>
      <c r="E24" s="874"/>
      <c r="F24" s="874"/>
      <c r="G24" s="874"/>
      <c r="H24" s="874"/>
      <c r="I24" s="874"/>
      <c r="J24" s="874"/>
      <c r="K24" s="874"/>
      <c r="L24" s="874"/>
      <c r="M24" s="874"/>
      <c r="N24" s="875"/>
    </row>
    <row r="25" spans="1:14" x14ac:dyDescent="0.25">
      <c r="A25" s="882" t="s">
        <v>287</v>
      </c>
      <c r="B25" s="883"/>
      <c r="C25" s="883"/>
      <c r="D25" s="883"/>
      <c r="E25" s="883"/>
      <c r="F25" s="883"/>
      <c r="G25" s="883"/>
      <c r="H25" s="884"/>
      <c r="I25" s="885" t="s">
        <v>759</v>
      </c>
      <c r="J25" s="886"/>
      <c r="K25" s="887" t="s">
        <v>760</v>
      </c>
      <c r="L25" s="887"/>
      <c r="M25" s="876" t="s">
        <v>288</v>
      </c>
      <c r="N25" s="876"/>
    </row>
    <row r="26" spans="1:14" x14ac:dyDescent="0.25">
      <c r="A26" s="888" t="s">
        <v>763</v>
      </c>
      <c r="B26" s="889"/>
      <c r="C26" s="889"/>
      <c r="D26" s="889"/>
      <c r="E26" s="889"/>
      <c r="F26" s="889"/>
      <c r="G26" s="889"/>
      <c r="H26" s="890"/>
      <c r="I26" s="872">
        <v>1</v>
      </c>
      <c r="J26" s="872"/>
      <c r="K26" s="1132">
        <v>1</v>
      </c>
      <c r="L26" s="1132"/>
      <c r="M26" s="872"/>
      <c r="N26" s="872"/>
    </row>
    <row r="27" spans="1:14" ht="15" customHeight="1" x14ac:dyDescent="0.25">
      <c r="A27" s="882" t="s">
        <v>289</v>
      </c>
      <c r="B27" s="883"/>
      <c r="C27" s="883"/>
      <c r="D27" s="883"/>
      <c r="E27" s="883"/>
      <c r="F27" s="883"/>
      <c r="G27" s="883"/>
      <c r="H27" s="884"/>
      <c r="I27" s="885" t="s">
        <v>759</v>
      </c>
      <c r="J27" s="886"/>
      <c r="K27" s="887" t="s">
        <v>760</v>
      </c>
      <c r="L27" s="887"/>
      <c r="M27" s="876" t="s">
        <v>288</v>
      </c>
      <c r="N27" s="876"/>
    </row>
    <row r="28" spans="1:14" x14ac:dyDescent="0.25">
      <c r="A28" s="888" t="s">
        <v>422</v>
      </c>
      <c r="B28" s="889"/>
      <c r="C28" s="889"/>
      <c r="D28" s="889"/>
      <c r="E28" s="889"/>
      <c r="F28" s="889"/>
      <c r="G28" s="889"/>
      <c r="H28" s="890"/>
      <c r="I28" s="880">
        <v>1</v>
      </c>
      <c r="J28" s="872"/>
      <c r="K28" s="880">
        <v>1</v>
      </c>
      <c r="L28" s="872"/>
      <c r="M28" s="872"/>
      <c r="N28" s="872"/>
    </row>
    <row r="29" spans="1:14" x14ac:dyDescent="0.25">
      <c r="A29" s="888"/>
      <c r="B29" s="889"/>
      <c r="C29" s="889"/>
      <c r="D29" s="889"/>
      <c r="E29" s="889"/>
      <c r="F29" s="889"/>
      <c r="G29" s="889"/>
      <c r="H29" s="890"/>
      <c r="I29" s="898"/>
      <c r="J29" s="872"/>
      <c r="K29" s="898"/>
      <c r="L29" s="872"/>
      <c r="M29" s="872"/>
      <c r="N29" s="872"/>
    </row>
    <row r="30" spans="1:14" ht="15" customHeight="1" x14ac:dyDescent="0.25">
      <c r="A30" s="882" t="s">
        <v>290</v>
      </c>
      <c r="B30" s="883"/>
      <c r="C30" s="883"/>
      <c r="D30" s="883"/>
      <c r="E30" s="883"/>
      <c r="F30" s="883"/>
      <c r="G30" s="883"/>
      <c r="H30" s="884"/>
      <c r="I30" s="885" t="s">
        <v>759</v>
      </c>
      <c r="J30" s="886"/>
      <c r="K30" s="887" t="s">
        <v>760</v>
      </c>
      <c r="L30" s="887"/>
      <c r="M30" s="876" t="s">
        <v>288</v>
      </c>
      <c r="N30" s="876"/>
    </row>
    <row r="31" spans="1:14" x14ac:dyDescent="0.25">
      <c r="A31" s="888" t="s">
        <v>423</v>
      </c>
      <c r="B31" s="889"/>
      <c r="C31" s="889"/>
      <c r="D31" s="889"/>
      <c r="E31" s="889"/>
      <c r="F31" s="889"/>
      <c r="G31" s="889"/>
      <c r="H31" s="890"/>
      <c r="I31" s="880">
        <v>1</v>
      </c>
      <c r="J31" s="872"/>
      <c r="K31" s="880">
        <v>1</v>
      </c>
      <c r="L31" s="872"/>
      <c r="M31" s="872"/>
      <c r="N31" s="872"/>
    </row>
    <row r="32" spans="1:14" x14ac:dyDescent="0.25">
      <c r="A32" s="888"/>
      <c r="B32" s="889"/>
      <c r="C32" s="889"/>
      <c r="D32" s="889"/>
      <c r="E32" s="889"/>
      <c r="F32" s="889"/>
      <c r="G32" s="889"/>
      <c r="H32" s="890"/>
      <c r="I32" s="872"/>
      <c r="J32" s="872"/>
      <c r="K32" s="872"/>
      <c r="L32" s="872"/>
      <c r="M32" s="872"/>
      <c r="N32" s="872"/>
    </row>
    <row r="33" spans="1:17" ht="15" customHeight="1" x14ac:dyDescent="0.25">
      <c r="A33" s="882" t="s">
        <v>291</v>
      </c>
      <c r="B33" s="883"/>
      <c r="C33" s="883"/>
      <c r="D33" s="883"/>
      <c r="E33" s="883"/>
      <c r="F33" s="883"/>
      <c r="G33" s="883"/>
      <c r="H33" s="884"/>
      <c r="I33" s="885" t="s">
        <v>759</v>
      </c>
      <c r="J33" s="886"/>
      <c r="K33" s="887" t="s">
        <v>760</v>
      </c>
      <c r="L33" s="887"/>
      <c r="M33" s="876" t="s">
        <v>288</v>
      </c>
      <c r="N33" s="876"/>
    </row>
    <row r="34" spans="1:17" x14ac:dyDescent="0.25">
      <c r="A34" s="877" t="s">
        <v>424</v>
      </c>
      <c r="B34" s="878"/>
      <c r="C34" s="878"/>
      <c r="D34" s="878"/>
      <c r="E34" s="878"/>
      <c r="F34" s="878"/>
      <c r="G34" s="878"/>
      <c r="H34" s="879"/>
      <c r="I34" s="880">
        <v>1</v>
      </c>
      <c r="J34" s="872"/>
      <c r="K34" s="880">
        <v>1</v>
      </c>
      <c r="L34" s="872"/>
      <c r="M34" s="872"/>
      <c r="N34" s="872"/>
    </row>
    <row r="35" spans="1:17" ht="14.25" hidden="1" customHeight="1" x14ac:dyDescent="0.25">
      <c r="A35" s="877"/>
      <c r="B35" s="878"/>
      <c r="C35" s="878"/>
      <c r="D35" s="878"/>
      <c r="E35" s="878"/>
      <c r="F35" s="878"/>
      <c r="G35" s="878"/>
      <c r="H35" s="879"/>
      <c r="I35" s="872"/>
      <c r="J35" s="872"/>
      <c r="K35" s="872"/>
      <c r="L35" s="872"/>
      <c r="M35" s="872"/>
      <c r="N35" s="872"/>
    </row>
    <row r="36" spans="1:17" hidden="1" x14ac:dyDescent="0.25">
      <c r="A36" s="55"/>
      <c r="B36" s="55"/>
      <c r="C36" s="55"/>
      <c r="D36" s="55"/>
      <c r="E36" s="55"/>
      <c r="F36" s="55"/>
      <c r="G36" s="55"/>
      <c r="H36" s="55"/>
      <c r="I36" s="55"/>
      <c r="J36" s="55"/>
      <c r="K36" s="55"/>
      <c r="L36" s="55"/>
      <c r="M36" s="55"/>
      <c r="N36" s="55"/>
    </row>
    <row r="37" spans="1:17" x14ac:dyDescent="0.25">
      <c r="A37" s="873" t="s">
        <v>292</v>
      </c>
      <c r="B37" s="874"/>
      <c r="C37" s="874"/>
      <c r="D37" s="874"/>
      <c r="E37" s="874"/>
      <c r="F37" s="874"/>
      <c r="G37" s="874"/>
      <c r="H37" s="874"/>
      <c r="I37" s="874"/>
      <c r="J37" s="874"/>
      <c r="K37" s="874"/>
      <c r="L37" s="874"/>
      <c r="M37" s="874"/>
      <c r="N37" s="875"/>
    </row>
    <row r="38" spans="1:17"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row>
    <row r="39" spans="1:17" x14ac:dyDescent="0.25">
      <c r="A39" s="865">
        <f>IF(A19&gt;0,A19,"")</f>
        <v>1</v>
      </c>
      <c r="B39" s="866"/>
      <c r="C39" s="63"/>
      <c r="D39" s="63"/>
      <c r="E39" s="285"/>
      <c r="F39" s="468">
        <v>44663</v>
      </c>
      <c r="G39" s="363"/>
      <c r="H39" s="270"/>
      <c r="I39" s="285"/>
      <c r="J39" s="285"/>
      <c r="K39" s="285"/>
      <c r="L39" s="285"/>
      <c r="M39" s="285"/>
      <c r="N39" s="285"/>
    </row>
    <row r="40" spans="1:17" x14ac:dyDescent="0.25">
      <c r="A40" s="865">
        <f>IF(A20&gt;0,A20,"")</f>
        <v>2</v>
      </c>
      <c r="B40" s="866"/>
      <c r="C40" s="63"/>
      <c r="D40" s="63"/>
      <c r="E40" s="285"/>
      <c r="F40" s="285"/>
      <c r="G40" s="468">
        <v>44707</v>
      </c>
      <c r="H40" s="363"/>
      <c r="I40" s="363"/>
      <c r="J40" s="269"/>
      <c r="K40" s="459"/>
      <c r="L40" s="363"/>
      <c r="M40" s="63"/>
      <c r="N40" s="63"/>
    </row>
    <row r="41" spans="1:17" x14ac:dyDescent="0.25">
      <c r="A41" s="865">
        <v>3</v>
      </c>
      <c r="B41" s="866"/>
      <c r="C41" s="63"/>
      <c r="D41" s="63"/>
      <c r="E41" s="285"/>
      <c r="F41" s="285"/>
      <c r="G41" s="270"/>
      <c r="H41" s="270"/>
      <c r="I41" s="270"/>
      <c r="J41" s="363"/>
      <c r="K41" s="270"/>
      <c r="L41" s="462"/>
      <c r="M41" s="339"/>
      <c r="N41" s="339"/>
      <c r="O41" s="354"/>
      <c r="P41" s="354"/>
      <c r="Q41" s="354"/>
    </row>
    <row r="42" spans="1:17" x14ac:dyDescent="0.25">
      <c r="A42" s="865">
        <v>4</v>
      </c>
      <c r="B42" s="866"/>
      <c r="C42" s="63"/>
      <c r="D42" s="63"/>
      <c r="E42" s="285"/>
      <c r="F42" s="285"/>
      <c r="G42" s="285"/>
      <c r="H42" s="285"/>
      <c r="I42" s="285"/>
      <c r="J42" s="460"/>
      <c r="K42" s="469">
        <v>44817</v>
      </c>
      <c r="L42" s="363"/>
      <c r="M42" s="462"/>
      <c r="N42" s="462"/>
    </row>
    <row r="43" spans="1:17" x14ac:dyDescent="0.25">
      <c r="A43" s="1131">
        <v>5</v>
      </c>
      <c r="B43" s="1131"/>
      <c r="C43" s="272"/>
      <c r="D43" s="272"/>
      <c r="E43" s="272"/>
      <c r="F43" s="272"/>
      <c r="G43" s="272"/>
      <c r="H43" s="272"/>
      <c r="I43" s="272"/>
      <c r="J43" s="461"/>
      <c r="K43" s="461"/>
      <c r="L43" s="461"/>
      <c r="M43" s="272"/>
      <c r="N43" s="272"/>
    </row>
    <row r="44" spans="1:17" x14ac:dyDescent="0.25">
      <c r="A44" s="978" t="s">
        <v>306</v>
      </c>
      <c r="B44" s="979"/>
      <c r="C44" s="979"/>
      <c r="D44" s="979"/>
      <c r="E44" s="979"/>
      <c r="F44" s="979"/>
      <c r="G44" s="979"/>
      <c r="H44" s="979"/>
      <c r="I44" s="979"/>
      <c r="J44" s="979"/>
      <c r="K44" s="979"/>
      <c r="L44" s="979"/>
      <c r="M44" s="979"/>
      <c r="N44" s="980"/>
    </row>
    <row r="45" spans="1:17" x14ac:dyDescent="0.25">
      <c r="A45" s="271" t="s">
        <v>307</v>
      </c>
      <c r="B45" s="1016" t="s">
        <v>308</v>
      </c>
      <c r="C45" s="1017"/>
      <c r="D45" s="1017"/>
      <c r="E45" s="1017"/>
      <c r="F45" s="1018"/>
      <c r="G45" s="1014" t="s">
        <v>309</v>
      </c>
      <c r="H45" s="1014"/>
      <c r="I45" s="1014" t="s">
        <v>310</v>
      </c>
      <c r="J45" s="1014"/>
      <c r="K45" s="1014" t="s">
        <v>311</v>
      </c>
      <c r="L45" s="1014"/>
      <c r="M45" s="1015" t="s">
        <v>312</v>
      </c>
      <c r="N45" s="1015"/>
    </row>
    <row r="46" spans="1:17" x14ac:dyDescent="0.25">
      <c r="A46" s="272" t="s">
        <v>468</v>
      </c>
      <c r="B46" s="981" t="s">
        <v>373</v>
      </c>
      <c r="C46" s="982"/>
      <c r="D46" s="982"/>
      <c r="E46" s="982"/>
      <c r="F46" s="983"/>
      <c r="G46" s="984">
        <v>30.78</v>
      </c>
      <c r="H46" s="985"/>
      <c r="I46" s="1000">
        <v>80</v>
      </c>
      <c r="J46" s="1000"/>
      <c r="K46" s="1000"/>
      <c r="L46" s="1000"/>
      <c r="M46" s="836">
        <f>+G46*I46</f>
        <v>2462.4</v>
      </c>
      <c r="N46" s="836"/>
    </row>
    <row r="47" spans="1:17" x14ac:dyDescent="0.25">
      <c r="A47" s="135" t="s">
        <v>468</v>
      </c>
      <c r="B47" s="831" t="s">
        <v>372</v>
      </c>
      <c r="C47" s="838"/>
      <c r="D47" s="838"/>
      <c r="E47" s="838"/>
      <c r="F47" s="839"/>
      <c r="G47" s="840">
        <v>30</v>
      </c>
      <c r="H47" s="841"/>
      <c r="I47" s="842">
        <v>5</v>
      </c>
      <c r="J47" s="842"/>
      <c r="K47" s="842"/>
      <c r="L47" s="842"/>
      <c r="M47" s="836">
        <f t="shared" ref="M47" si="0">G47*I47</f>
        <v>150</v>
      </c>
      <c r="N47" s="837"/>
    </row>
    <row r="48" spans="1:17" x14ac:dyDescent="0.25">
      <c r="A48" s="272"/>
      <c r="B48" s="981"/>
      <c r="C48" s="982"/>
      <c r="D48" s="982"/>
      <c r="E48" s="982"/>
      <c r="F48" s="983"/>
      <c r="G48" s="984"/>
      <c r="H48" s="985"/>
      <c r="I48" s="1000"/>
      <c r="J48" s="1000"/>
      <c r="K48" s="1000"/>
      <c r="L48" s="1000"/>
      <c r="M48" s="836">
        <f>+G48*I48</f>
        <v>0</v>
      </c>
      <c r="N48" s="836"/>
    </row>
    <row r="49" spans="1:14" x14ac:dyDescent="0.25">
      <c r="A49" s="272"/>
      <c r="B49" s="981"/>
      <c r="C49" s="982"/>
      <c r="D49" s="982"/>
      <c r="E49" s="982"/>
      <c r="F49" s="983"/>
      <c r="G49" s="984"/>
      <c r="H49" s="985"/>
      <c r="I49" s="1000"/>
      <c r="J49" s="1000"/>
      <c r="K49" s="1000"/>
      <c r="L49" s="1000"/>
      <c r="M49" s="836">
        <f>+G49*I49</f>
        <v>0</v>
      </c>
      <c r="N49" s="836"/>
    </row>
    <row r="50" spans="1:14" x14ac:dyDescent="0.25">
      <c r="A50" s="272"/>
      <c r="B50" s="981"/>
      <c r="C50" s="982"/>
      <c r="D50" s="982"/>
      <c r="E50" s="982"/>
      <c r="F50" s="983"/>
      <c r="G50" s="984"/>
      <c r="H50" s="985"/>
      <c r="I50" s="1000"/>
      <c r="J50" s="1000"/>
      <c r="K50" s="1000"/>
      <c r="L50" s="1000"/>
      <c r="M50" s="836"/>
      <c r="N50" s="836"/>
    </row>
    <row r="51" spans="1:14" hidden="1" x14ac:dyDescent="0.25">
      <c r="A51" s="272"/>
      <c r="B51" s="981"/>
      <c r="C51" s="982"/>
      <c r="D51" s="982"/>
      <c r="E51" s="982"/>
      <c r="F51" s="983"/>
      <c r="G51" s="984"/>
      <c r="H51" s="985"/>
      <c r="I51" s="1000"/>
      <c r="J51" s="1000"/>
      <c r="K51" s="1000"/>
      <c r="L51" s="1000"/>
      <c r="M51" s="836"/>
      <c r="N51" s="836"/>
    </row>
    <row r="52" spans="1:14" hidden="1" x14ac:dyDescent="0.25">
      <c r="A52" s="272"/>
      <c r="B52" s="981"/>
      <c r="C52" s="982"/>
      <c r="D52" s="982"/>
      <c r="E52" s="982"/>
      <c r="F52" s="983"/>
      <c r="G52" s="984"/>
      <c r="H52" s="985"/>
      <c r="I52" s="1000"/>
      <c r="J52" s="1000"/>
      <c r="K52" s="1000"/>
      <c r="L52" s="1000"/>
      <c r="M52" s="836"/>
      <c r="N52" s="836"/>
    </row>
    <row r="53" spans="1:14" x14ac:dyDescent="0.25">
      <c r="A53" s="277">
        <f>COUNTA(B46:F52)</f>
        <v>2</v>
      </c>
      <c r="B53" s="1012" t="s">
        <v>313</v>
      </c>
      <c r="C53" s="1012"/>
      <c r="D53" s="1012"/>
      <c r="E53" s="1012"/>
      <c r="F53" s="1012"/>
      <c r="G53" s="1012"/>
      <c r="H53" s="1012"/>
      <c r="I53" s="1012"/>
      <c r="J53" s="1012"/>
      <c r="K53" s="1012"/>
      <c r="L53" s="1013"/>
      <c r="M53" s="977">
        <f>SUM(M46:M52)</f>
        <v>2612.4</v>
      </c>
      <c r="N53" s="977"/>
    </row>
    <row r="54" spans="1:14" x14ac:dyDescent="0.25">
      <c r="A54" s="278"/>
      <c r="B54" s="278"/>
      <c r="C54" s="278"/>
      <c r="D54" s="278"/>
      <c r="E54" s="278"/>
      <c r="F54" s="278"/>
      <c r="G54" s="278"/>
      <c r="H54" s="278"/>
      <c r="I54" s="278"/>
      <c r="J54" s="278"/>
      <c r="K54" s="278"/>
      <c r="L54" s="278"/>
      <c r="M54" s="278"/>
      <c r="N54" s="278"/>
    </row>
    <row r="55" spans="1:14" x14ac:dyDescent="0.25">
      <c r="A55" s="978" t="s">
        <v>314</v>
      </c>
      <c r="B55" s="979"/>
      <c r="C55" s="979"/>
      <c r="D55" s="979"/>
      <c r="E55" s="979"/>
      <c r="F55" s="979"/>
      <c r="G55" s="979"/>
      <c r="H55" s="979"/>
      <c r="I55" s="979"/>
      <c r="J55" s="979"/>
      <c r="K55" s="979"/>
      <c r="L55" s="979"/>
      <c r="M55" s="979"/>
      <c r="N55" s="980"/>
    </row>
    <row r="56" spans="1:14" x14ac:dyDescent="0.25">
      <c r="A56" s="1009" t="s">
        <v>315</v>
      </c>
      <c r="B56" s="1010"/>
      <c r="C56" s="1010"/>
      <c r="D56" s="1011"/>
      <c r="E56" s="1009" t="s">
        <v>115</v>
      </c>
      <c r="F56" s="1010"/>
      <c r="G56" s="1010"/>
      <c r="H56" s="1010"/>
      <c r="I56" s="1010"/>
      <c r="J56" s="1010"/>
      <c r="K56" s="1010"/>
      <c r="L56" s="1010"/>
      <c r="M56" s="997" t="s">
        <v>316</v>
      </c>
      <c r="N56" s="999"/>
    </row>
    <row r="57" spans="1:14" x14ac:dyDescent="0.25">
      <c r="A57" s="1009" t="s">
        <v>722</v>
      </c>
      <c r="B57" s="1010"/>
      <c r="C57" s="1010"/>
      <c r="D57" s="1010"/>
      <c r="E57" s="1010" t="s">
        <v>721</v>
      </c>
      <c r="F57" s="1010"/>
      <c r="G57" s="1010"/>
      <c r="H57" s="1010"/>
      <c r="I57" s="1010"/>
      <c r="J57" s="1010"/>
      <c r="K57" s="1010"/>
      <c r="L57" s="1011"/>
      <c r="M57" s="1129">
        <v>90000</v>
      </c>
      <c r="N57" s="1130"/>
    </row>
    <row r="58" spans="1:14" x14ac:dyDescent="0.25">
      <c r="A58" s="997" t="s">
        <v>317</v>
      </c>
      <c r="B58" s="998"/>
      <c r="C58" s="998"/>
      <c r="D58" s="998"/>
      <c r="E58" s="998"/>
      <c r="F58" s="998"/>
      <c r="G58" s="998"/>
      <c r="H58" s="998"/>
      <c r="I58" s="998"/>
      <c r="J58" s="998"/>
      <c r="K58" s="998"/>
      <c r="L58" s="999"/>
      <c r="M58" s="1127">
        <f>SUM(M53+M57)</f>
        <v>92612.4</v>
      </c>
      <c r="N58" s="1128"/>
    </row>
  </sheetData>
  <mergeCells count="137">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A58:L58"/>
    <mergeCell ref="M58:N58"/>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7:D57"/>
    <mergeCell ref="E57:L57"/>
    <mergeCell ref="M57:N57"/>
  </mergeCells>
  <conditionalFormatting sqref="M41:N41">
    <cfRule type="cellIs" dxfId="46" priority="1" stopIfTrue="1" operator="equal">
      <formula>"x"</formula>
    </cfRule>
  </conditionalFormatting>
  <conditionalFormatting sqref="J40:N40">
    <cfRule type="cellIs" dxfId="45" priority="2" stopIfTrue="1" operator="equal">
      <formula>"x"</formula>
    </cfRule>
  </conditionalFormatting>
  <conditionalFormatting sqref="C39:N42">
    <cfRule type="cellIs" dxfId="44" priority="4"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0B00-000000000000}"/>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66"/>
  <sheetViews>
    <sheetView topLeftCell="A30" workbookViewId="0">
      <selection activeCell="K30" sqref="K30:L30"/>
    </sheetView>
  </sheetViews>
  <sheetFormatPr defaultRowHeight="15" x14ac:dyDescent="0.25"/>
  <cols>
    <col min="2" max="2" width="11.5703125" customWidth="1"/>
    <col min="15" max="15" width="6.28515625" customWidth="1"/>
    <col min="16" max="16" width="3.7109375" customWidth="1"/>
    <col min="17" max="17" width="4.85546875" customWidth="1"/>
    <col min="18" max="18" width="4.140625" customWidth="1"/>
  </cols>
  <sheetData>
    <row r="1" spans="1:18" ht="18.75" thickBot="1" x14ac:dyDescent="0.3">
      <c r="A1" s="912" t="s">
        <v>446</v>
      </c>
      <c r="B1" s="912"/>
      <c r="C1" s="912"/>
      <c r="D1" s="912"/>
      <c r="E1" s="912"/>
      <c r="F1" s="912"/>
      <c r="G1" s="912"/>
      <c r="H1" s="912"/>
      <c r="I1" s="912"/>
      <c r="J1" s="912"/>
      <c r="K1" s="912"/>
      <c r="L1" s="912"/>
      <c r="M1" s="912"/>
      <c r="N1" s="912"/>
      <c r="O1" s="55"/>
      <c r="P1" s="55"/>
      <c r="Q1" s="55"/>
      <c r="R1" s="55"/>
    </row>
    <row r="2" spans="1:18" x14ac:dyDescent="0.25">
      <c r="A2" s="56"/>
      <c r="B2" s="56"/>
      <c r="C2" s="56"/>
      <c r="D2" s="56"/>
      <c r="E2" s="56"/>
      <c r="F2" s="56"/>
      <c r="G2" s="56"/>
      <c r="H2" s="56"/>
      <c r="I2" s="56"/>
      <c r="J2" s="56"/>
      <c r="K2" s="56"/>
      <c r="L2" s="56"/>
      <c r="M2" s="56"/>
      <c r="N2" s="56"/>
      <c r="O2" s="57"/>
      <c r="P2" s="57"/>
      <c r="Q2" s="57"/>
      <c r="R2" s="57"/>
    </row>
    <row r="3" spans="1:18" ht="43.5" customHeight="1" x14ac:dyDescent="0.25">
      <c r="A3" s="913" t="s">
        <v>388</v>
      </c>
      <c r="B3" s="914"/>
      <c r="C3" s="914"/>
      <c r="D3" s="915"/>
      <c r="E3" s="916" t="s">
        <v>431</v>
      </c>
      <c r="F3" s="917"/>
      <c r="G3" s="917"/>
      <c r="H3" s="918"/>
      <c r="I3" s="1039" t="s">
        <v>432</v>
      </c>
      <c r="J3" s="1040"/>
      <c r="K3" s="1040"/>
      <c r="L3" s="1040"/>
      <c r="M3" s="1040"/>
      <c r="N3" s="1041"/>
      <c r="O3" s="57"/>
      <c r="P3" s="57"/>
      <c r="Q3" s="57"/>
      <c r="R3" s="57"/>
    </row>
    <row r="4" spans="1:18" x14ac:dyDescent="0.25">
      <c r="A4" s="928" t="s">
        <v>394</v>
      </c>
      <c r="B4" s="929"/>
      <c r="C4" s="929"/>
      <c r="D4" s="930"/>
      <c r="E4" s="934" t="s">
        <v>433</v>
      </c>
      <c r="F4" s="935"/>
      <c r="G4" s="935"/>
      <c r="H4" s="935"/>
      <c r="I4" s="936" t="s">
        <v>434</v>
      </c>
      <c r="J4" s="937"/>
      <c r="K4" s="937"/>
      <c r="L4" s="1032"/>
      <c r="M4" s="1032"/>
      <c r="N4" s="1033"/>
      <c r="O4" s="57"/>
      <c r="P4" s="57"/>
      <c r="Q4" s="57"/>
      <c r="R4" s="57"/>
    </row>
    <row r="5" spans="1:18" ht="42" customHeight="1" x14ac:dyDescent="0.25">
      <c r="A5" s="931"/>
      <c r="B5" s="932"/>
      <c r="C5" s="932"/>
      <c r="D5" s="933"/>
      <c r="E5" s="935"/>
      <c r="F5" s="935"/>
      <c r="G5" s="935"/>
      <c r="H5" s="935"/>
      <c r="I5" s="1034"/>
      <c r="J5" s="1035"/>
      <c r="K5" s="1035"/>
      <c r="L5" s="1035"/>
      <c r="M5" s="1035"/>
      <c r="N5" s="1036"/>
      <c r="O5" s="57"/>
      <c r="P5" s="57"/>
      <c r="Q5" s="57"/>
      <c r="R5" s="57"/>
    </row>
    <row r="6" spans="1:18" x14ac:dyDescent="0.25">
      <c r="A6" s="943" t="s">
        <v>279</v>
      </c>
      <c r="B6" s="944"/>
      <c r="C6" s="944"/>
      <c r="D6" s="945"/>
      <c r="E6" s="949" t="s">
        <v>435</v>
      </c>
      <c r="F6" s="949"/>
      <c r="G6" s="949"/>
      <c r="H6" s="950"/>
      <c r="I6" s="1015" t="s">
        <v>280</v>
      </c>
      <c r="J6" s="1015"/>
      <c r="K6" s="1015"/>
      <c r="L6" s="1015"/>
      <c r="M6" s="1015"/>
      <c r="N6" s="1015"/>
      <c r="O6" s="57"/>
      <c r="P6" s="57"/>
      <c r="Q6" s="57"/>
      <c r="R6" s="57"/>
    </row>
    <row r="7" spans="1:18" x14ac:dyDescent="0.25">
      <c r="A7" s="946"/>
      <c r="B7" s="947"/>
      <c r="C7" s="947"/>
      <c r="D7" s="948"/>
      <c r="E7" s="951"/>
      <c r="F7" s="951"/>
      <c r="G7" s="951"/>
      <c r="H7" s="952"/>
      <c r="I7" s="1037">
        <v>2021</v>
      </c>
      <c r="J7" s="1038"/>
      <c r="K7" s="1015">
        <v>2022</v>
      </c>
      <c r="L7" s="1015"/>
      <c r="M7" s="1015">
        <v>2023</v>
      </c>
      <c r="N7" s="1015"/>
      <c r="O7" s="57"/>
      <c r="P7" s="57"/>
      <c r="Q7" s="57"/>
      <c r="R7" s="57"/>
    </row>
    <row r="8" spans="1:18" x14ac:dyDescent="0.25">
      <c r="A8" s="920" t="s">
        <v>281</v>
      </c>
      <c r="B8" s="921"/>
      <c r="C8" s="921"/>
      <c r="D8" s="922"/>
      <c r="E8" s="923" t="s">
        <v>371</v>
      </c>
      <c r="F8" s="923"/>
      <c r="G8" s="923"/>
      <c r="H8" s="924"/>
      <c r="I8" s="1026" t="s">
        <v>338</v>
      </c>
      <c r="J8" s="1027"/>
      <c r="K8" s="1028" t="s">
        <v>338</v>
      </c>
      <c r="L8" s="1028"/>
      <c r="M8" s="1028" t="s">
        <v>338</v>
      </c>
      <c r="N8" s="1028"/>
      <c r="O8" s="57"/>
      <c r="P8" s="57"/>
      <c r="Q8" s="57"/>
      <c r="R8" s="57"/>
    </row>
    <row r="9" spans="1:18" ht="46.5" customHeight="1" x14ac:dyDescent="0.25">
      <c r="A9" s="972" t="s">
        <v>283</v>
      </c>
      <c r="B9" s="973"/>
      <c r="C9" s="1175" t="s">
        <v>436</v>
      </c>
      <c r="D9" s="1030"/>
      <c r="E9" s="1030"/>
      <c r="F9" s="1030"/>
      <c r="G9" s="1030"/>
      <c r="H9" s="1030"/>
      <c r="I9" s="1030"/>
      <c r="J9" s="1030"/>
      <c r="K9" s="1030"/>
      <c r="L9" s="1030"/>
      <c r="M9" s="1030"/>
      <c r="N9" s="1031"/>
      <c r="O9" s="291"/>
      <c r="P9" s="55"/>
      <c r="Q9" s="55"/>
      <c r="R9" s="55"/>
    </row>
    <row r="10" spans="1:18" x14ac:dyDescent="0.25">
      <c r="A10" s="972"/>
      <c r="B10" s="973"/>
      <c r="C10" s="974"/>
      <c r="D10" s="1023"/>
      <c r="E10" s="1023"/>
      <c r="F10" s="1023"/>
      <c r="G10" s="1023"/>
      <c r="H10" s="1023"/>
      <c r="I10" s="1023"/>
      <c r="J10" s="1023"/>
      <c r="K10" s="1023"/>
      <c r="L10" s="1023"/>
      <c r="M10" s="1023"/>
      <c r="N10" s="1024"/>
      <c r="O10" s="55"/>
      <c r="P10" s="55"/>
      <c r="Q10" s="55"/>
      <c r="R10" s="55"/>
    </row>
    <row r="11" spans="1:18" x14ac:dyDescent="0.25">
      <c r="A11" s="956" t="s">
        <v>284</v>
      </c>
      <c r="B11" s="957"/>
      <c r="C11" s="1025" t="s">
        <v>765</v>
      </c>
      <c r="D11" s="963"/>
      <c r="E11" s="963"/>
      <c r="F11" s="963"/>
      <c r="G11" s="963"/>
      <c r="H11" s="963"/>
      <c r="I11" s="963"/>
      <c r="J11" s="963"/>
      <c r="K11" s="963"/>
      <c r="L11" s="963"/>
      <c r="M11" s="963"/>
      <c r="N11" s="964"/>
      <c r="O11" s="55"/>
      <c r="P11" s="55"/>
      <c r="Q11" s="55"/>
      <c r="R11" s="55"/>
    </row>
    <row r="12" spans="1:18" x14ac:dyDescent="0.25">
      <c r="A12" s="958"/>
      <c r="B12" s="959"/>
      <c r="C12" s="965"/>
      <c r="D12" s="966"/>
      <c r="E12" s="966"/>
      <c r="F12" s="966"/>
      <c r="G12" s="966"/>
      <c r="H12" s="966"/>
      <c r="I12" s="966"/>
      <c r="J12" s="966"/>
      <c r="K12" s="966"/>
      <c r="L12" s="966"/>
      <c r="M12" s="966"/>
      <c r="N12" s="967"/>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18" x14ac:dyDescent="0.25">
      <c r="A17" s="958"/>
      <c r="B17" s="959"/>
      <c r="C17" s="965"/>
      <c r="D17" s="966"/>
      <c r="E17" s="966"/>
      <c r="F17" s="966"/>
      <c r="G17" s="966"/>
      <c r="H17" s="966"/>
      <c r="I17" s="966"/>
      <c r="J17" s="966"/>
      <c r="K17" s="966"/>
      <c r="L17" s="966"/>
      <c r="M17" s="966"/>
      <c r="N17" s="967"/>
      <c r="O17" s="55"/>
      <c r="P17" s="55"/>
      <c r="Q17" s="55"/>
      <c r="R17" s="55"/>
    </row>
    <row r="18" spans="1:18" x14ac:dyDescent="0.25">
      <c r="A18" s="958"/>
      <c r="B18" s="959"/>
      <c r="C18" s="965"/>
      <c r="D18" s="966"/>
      <c r="E18" s="966"/>
      <c r="F18" s="966"/>
      <c r="G18" s="966"/>
      <c r="H18" s="966"/>
      <c r="I18" s="966"/>
      <c r="J18" s="966"/>
      <c r="K18" s="966"/>
      <c r="L18" s="966"/>
      <c r="M18" s="966"/>
      <c r="N18" s="967"/>
      <c r="O18" s="55"/>
      <c r="P18" s="55"/>
      <c r="Q18" s="55"/>
      <c r="R18" s="55"/>
    </row>
    <row r="19" spans="1:18" hidden="1" x14ac:dyDescent="0.25">
      <c r="A19" s="958"/>
      <c r="B19" s="959"/>
      <c r="C19" s="965"/>
      <c r="D19" s="966"/>
      <c r="E19" s="966"/>
      <c r="F19" s="966"/>
      <c r="G19" s="966"/>
      <c r="H19" s="966"/>
      <c r="I19" s="966"/>
      <c r="J19" s="966"/>
      <c r="K19" s="966"/>
      <c r="L19" s="966"/>
      <c r="M19" s="966"/>
      <c r="N19" s="967"/>
      <c r="O19" s="55"/>
      <c r="P19" s="55"/>
      <c r="Q19" s="55"/>
      <c r="R19" s="55"/>
    </row>
    <row r="20" spans="1:18" ht="12.75" hidden="1" customHeight="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60"/>
      <c r="B23" s="961"/>
      <c r="C23" s="968"/>
      <c r="D23" s="969"/>
      <c r="E23" s="969"/>
      <c r="F23" s="969"/>
      <c r="G23" s="969"/>
      <c r="H23" s="969"/>
      <c r="I23" s="969"/>
      <c r="J23" s="969"/>
      <c r="K23" s="969"/>
      <c r="L23" s="969"/>
      <c r="M23" s="969"/>
      <c r="N23" s="970"/>
      <c r="O23" s="55"/>
      <c r="P23" s="55"/>
      <c r="Q23" s="55"/>
      <c r="R23" s="55"/>
    </row>
    <row r="24" spans="1:18" x14ac:dyDescent="0.25">
      <c r="A24" s="885" t="s">
        <v>0</v>
      </c>
      <c r="B24" s="971"/>
      <c r="C24" s="971"/>
      <c r="D24" s="971"/>
      <c r="E24" s="971"/>
      <c r="F24" s="971"/>
      <c r="G24" s="971"/>
      <c r="H24" s="971"/>
      <c r="I24" s="971"/>
      <c r="J24" s="971"/>
      <c r="K24" s="971"/>
      <c r="L24" s="971"/>
      <c r="M24" s="971"/>
      <c r="N24" s="886"/>
      <c r="O24" s="55"/>
      <c r="P24" s="55"/>
      <c r="Q24" s="55"/>
      <c r="R24" s="283"/>
    </row>
    <row r="25" spans="1:18" x14ac:dyDescent="0.25">
      <c r="A25" s="59">
        <v>1</v>
      </c>
      <c r="B25" s="907" t="s">
        <v>437</v>
      </c>
      <c r="C25" s="908"/>
      <c r="D25" s="908"/>
      <c r="E25" s="908"/>
      <c r="F25" s="908"/>
      <c r="G25" s="909"/>
      <c r="H25" s="59"/>
      <c r="I25" s="907"/>
      <c r="J25" s="908"/>
      <c r="K25" s="908"/>
      <c r="L25" s="908"/>
      <c r="M25" s="908"/>
      <c r="N25" s="909"/>
      <c r="O25" s="55"/>
      <c r="P25" s="55"/>
      <c r="Q25" s="55"/>
      <c r="R25" s="283"/>
    </row>
    <row r="26" spans="1:18" x14ac:dyDescent="0.25">
      <c r="A26" s="59">
        <v>2</v>
      </c>
      <c r="B26" s="907" t="s">
        <v>438</v>
      </c>
      <c r="C26" s="908"/>
      <c r="D26" s="908"/>
      <c r="E26" s="908"/>
      <c r="F26" s="908"/>
      <c r="G26" s="909"/>
      <c r="H26" s="59"/>
      <c r="I26" s="907"/>
      <c r="J26" s="908"/>
      <c r="K26" s="908"/>
      <c r="L26" s="908"/>
      <c r="M26" s="908"/>
      <c r="N26" s="909"/>
      <c r="O26" s="55"/>
      <c r="P26" s="55"/>
      <c r="Q26" s="55"/>
      <c r="R26" s="283"/>
    </row>
    <row r="27" spans="1:18" x14ac:dyDescent="0.25">
      <c r="A27" s="873" t="s">
        <v>286</v>
      </c>
      <c r="B27" s="874"/>
      <c r="C27" s="874"/>
      <c r="D27" s="874"/>
      <c r="E27" s="874"/>
      <c r="F27" s="874"/>
      <c r="G27" s="874"/>
      <c r="H27" s="874"/>
      <c r="I27" s="874"/>
      <c r="J27" s="874"/>
      <c r="K27" s="874"/>
      <c r="L27" s="874"/>
      <c r="M27" s="874"/>
      <c r="N27" s="875"/>
      <c r="O27" s="60"/>
      <c r="P27" s="60"/>
      <c r="Q27" s="60"/>
      <c r="R27" s="61"/>
    </row>
    <row r="28" spans="1:18" x14ac:dyDescent="0.25">
      <c r="A28" s="882" t="s">
        <v>287</v>
      </c>
      <c r="B28" s="883"/>
      <c r="C28" s="883"/>
      <c r="D28" s="883"/>
      <c r="E28" s="883"/>
      <c r="F28" s="883"/>
      <c r="G28" s="883"/>
      <c r="H28" s="884"/>
      <c r="I28" s="885" t="s">
        <v>759</v>
      </c>
      <c r="J28" s="886"/>
      <c r="K28" s="887" t="s">
        <v>760</v>
      </c>
      <c r="L28" s="887"/>
      <c r="M28" s="876" t="s">
        <v>288</v>
      </c>
      <c r="N28" s="876"/>
      <c r="O28" s="876">
        <v>2022</v>
      </c>
      <c r="P28" s="876"/>
      <c r="Q28" s="876">
        <v>2023</v>
      </c>
      <c r="R28" s="876"/>
    </row>
    <row r="29" spans="1:18" x14ac:dyDescent="0.25">
      <c r="A29" s="888" t="s">
        <v>439</v>
      </c>
      <c r="B29" s="889"/>
      <c r="C29" s="889"/>
      <c r="D29" s="889"/>
      <c r="E29" s="889"/>
      <c r="F29" s="889"/>
      <c r="G29" s="889"/>
      <c r="H29" s="890"/>
      <c r="I29" s="872">
        <v>4</v>
      </c>
      <c r="J29" s="872"/>
      <c r="K29" s="872">
        <v>1</v>
      </c>
      <c r="L29" s="872"/>
      <c r="M29" s="872"/>
      <c r="N29" s="872"/>
      <c r="O29" s="872"/>
      <c r="P29" s="872"/>
      <c r="Q29" s="872"/>
      <c r="R29" s="872"/>
    </row>
    <row r="30" spans="1:18" x14ac:dyDescent="0.25">
      <c r="A30" s="888" t="s">
        <v>580</v>
      </c>
      <c r="B30" s="889"/>
      <c r="C30" s="889"/>
      <c r="D30" s="889"/>
      <c r="E30" s="889"/>
      <c r="F30" s="889"/>
      <c r="G30" s="889"/>
      <c r="H30" s="890"/>
      <c r="I30" s="872">
        <v>6</v>
      </c>
      <c r="J30" s="872"/>
      <c r="K30" s="872">
        <v>3</v>
      </c>
      <c r="L30" s="872"/>
      <c r="M30" s="1059"/>
      <c r="N30" s="1059"/>
      <c r="O30" s="872"/>
      <c r="P30" s="872"/>
      <c r="Q30" s="872"/>
      <c r="R30" s="872"/>
    </row>
    <row r="31" spans="1:18" ht="15" customHeight="1" x14ac:dyDescent="0.25">
      <c r="A31" s="882" t="s">
        <v>289</v>
      </c>
      <c r="B31" s="883"/>
      <c r="C31" s="883"/>
      <c r="D31" s="883"/>
      <c r="E31" s="883"/>
      <c r="F31" s="883"/>
      <c r="G31" s="883"/>
      <c r="H31" s="884"/>
      <c r="I31" s="885" t="s">
        <v>759</v>
      </c>
      <c r="J31" s="886"/>
      <c r="K31" s="887" t="s">
        <v>760</v>
      </c>
      <c r="L31" s="887"/>
      <c r="M31" s="876" t="s">
        <v>288</v>
      </c>
      <c r="N31" s="876"/>
      <c r="O31" s="876">
        <v>2022</v>
      </c>
      <c r="P31" s="876"/>
      <c r="Q31" s="876">
        <v>2023</v>
      </c>
      <c r="R31" s="876"/>
    </row>
    <row r="32" spans="1:18" x14ac:dyDescent="0.25">
      <c r="A32" s="888" t="s">
        <v>440</v>
      </c>
      <c r="B32" s="889"/>
      <c r="C32" s="889"/>
      <c r="D32" s="889"/>
      <c r="E32" s="889"/>
      <c r="F32" s="889"/>
      <c r="G32" s="889"/>
      <c r="H32" s="890"/>
      <c r="I32" s="880">
        <v>1</v>
      </c>
      <c r="J32" s="872"/>
      <c r="K32" s="898"/>
      <c r="L32" s="872"/>
      <c r="M32" s="872"/>
      <c r="N32" s="872"/>
      <c r="O32" s="898"/>
      <c r="P32" s="872"/>
      <c r="Q32" s="898"/>
      <c r="R32" s="872"/>
    </row>
    <row r="33" spans="1:18" x14ac:dyDescent="0.25">
      <c r="A33" s="888"/>
      <c r="B33" s="889"/>
      <c r="C33" s="889"/>
      <c r="D33" s="889"/>
      <c r="E33" s="889"/>
      <c r="F33" s="889"/>
      <c r="G33" s="889"/>
      <c r="H33" s="890"/>
      <c r="I33" s="880"/>
      <c r="J33" s="872"/>
      <c r="K33" s="898"/>
      <c r="L33" s="872"/>
      <c r="M33" s="872"/>
      <c r="N33" s="872"/>
      <c r="O33" s="898"/>
      <c r="P33" s="872"/>
      <c r="Q33" s="898"/>
      <c r="R33" s="872"/>
    </row>
    <row r="34" spans="1:18" ht="15" customHeight="1" x14ac:dyDescent="0.25">
      <c r="A34" s="882" t="s">
        <v>290</v>
      </c>
      <c r="B34" s="883"/>
      <c r="C34" s="883"/>
      <c r="D34" s="883"/>
      <c r="E34" s="883"/>
      <c r="F34" s="883"/>
      <c r="G34" s="883"/>
      <c r="H34" s="884"/>
      <c r="I34" s="885" t="s">
        <v>759</v>
      </c>
      <c r="J34" s="886"/>
      <c r="K34" s="887" t="s">
        <v>760</v>
      </c>
      <c r="L34" s="887"/>
      <c r="M34" s="876" t="s">
        <v>288</v>
      </c>
      <c r="N34" s="876"/>
      <c r="O34" s="876">
        <v>2022</v>
      </c>
      <c r="P34" s="876"/>
      <c r="Q34" s="876">
        <v>2023</v>
      </c>
      <c r="R34" s="876"/>
    </row>
    <row r="35" spans="1:18" x14ac:dyDescent="0.25">
      <c r="A35" s="888"/>
      <c r="B35" s="889"/>
      <c r="C35" s="889"/>
      <c r="D35" s="889"/>
      <c r="E35" s="889"/>
      <c r="F35" s="889"/>
      <c r="G35" s="889"/>
      <c r="H35" s="890"/>
      <c r="I35" s="891"/>
      <c r="J35" s="891"/>
      <c r="K35" s="872"/>
      <c r="L35" s="872"/>
      <c r="M35" s="872"/>
      <c r="N35" s="872"/>
      <c r="O35" s="891"/>
      <c r="P35" s="891"/>
      <c r="Q35" s="891"/>
      <c r="R35" s="891"/>
    </row>
    <row r="36" spans="1:18" ht="15" customHeight="1" x14ac:dyDescent="0.25">
      <c r="A36" s="882" t="s">
        <v>291</v>
      </c>
      <c r="B36" s="883"/>
      <c r="C36" s="883"/>
      <c r="D36" s="883"/>
      <c r="E36" s="883"/>
      <c r="F36" s="883"/>
      <c r="G36" s="883"/>
      <c r="H36" s="884"/>
      <c r="I36" s="885" t="s">
        <v>759</v>
      </c>
      <c r="J36" s="886"/>
      <c r="K36" s="887" t="s">
        <v>760</v>
      </c>
      <c r="L36" s="887"/>
      <c r="M36" s="876" t="s">
        <v>288</v>
      </c>
      <c r="N36" s="876"/>
      <c r="O36" s="876">
        <v>2022</v>
      </c>
      <c r="P36" s="876"/>
      <c r="Q36" s="876">
        <v>2023</v>
      </c>
      <c r="R36" s="876"/>
    </row>
    <row r="37" spans="1:18" x14ac:dyDescent="0.25">
      <c r="A37" s="877"/>
      <c r="B37" s="878"/>
      <c r="C37" s="878"/>
      <c r="D37" s="878"/>
      <c r="E37" s="878"/>
      <c r="F37" s="878"/>
      <c r="G37" s="878"/>
      <c r="H37" s="879"/>
      <c r="I37" s="872"/>
      <c r="J37" s="872"/>
      <c r="K37" s="872"/>
      <c r="L37" s="872"/>
      <c r="M37" s="872"/>
      <c r="N37" s="872"/>
      <c r="O37" s="872"/>
      <c r="P37" s="872"/>
      <c r="Q37" s="872"/>
      <c r="R37" s="872"/>
    </row>
    <row r="38" spans="1:18" hidden="1" x14ac:dyDescent="0.25">
      <c r="A38" s="55"/>
      <c r="B38" s="55"/>
      <c r="C38" s="55"/>
      <c r="D38" s="55"/>
      <c r="E38" s="55"/>
      <c r="F38" s="55"/>
      <c r="G38" s="55"/>
      <c r="H38" s="55"/>
      <c r="I38" s="55"/>
      <c r="J38" s="55"/>
      <c r="K38" s="55"/>
      <c r="L38" s="55"/>
      <c r="M38" s="55"/>
      <c r="N38" s="55"/>
      <c r="O38" s="55"/>
      <c r="P38" s="55"/>
      <c r="Q38" s="55"/>
      <c r="R38" s="55"/>
    </row>
    <row r="39" spans="1:18" x14ac:dyDescent="0.25">
      <c r="A39" s="873" t="s">
        <v>292</v>
      </c>
      <c r="B39" s="874"/>
      <c r="C39" s="874"/>
      <c r="D39" s="874"/>
      <c r="E39" s="874"/>
      <c r="F39" s="874"/>
      <c r="G39" s="874"/>
      <c r="H39" s="874"/>
      <c r="I39" s="874"/>
      <c r="J39" s="874"/>
      <c r="K39" s="874"/>
      <c r="L39" s="874"/>
      <c r="M39" s="874"/>
      <c r="N39" s="875"/>
      <c r="O39" s="55"/>
      <c r="P39" s="55"/>
      <c r="Q39" s="55"/>
      <c r="R39" s="55"/>
    </row>
    <row r="40" spans="1:18" ht="42.75" x14ac:dyDescent="0.25">
      <c r="A40" s="876" t="s">
        <v>293</v>
      </c>
      <c r="B40" s="876"/>
      <c r="C40" s="62" t="s">
        <v>294</v>
      </c>
      <c r="D40" s="62" t="s">
        <v>295</v>
      </c>
      <c r="E40" s="62" t="s">
        <v>296</v>
      </c>
      <c r="F40" s="62" t="s">
        <v>297</v>
      </c>
      <c r="G40" s="62" t="s">
        <v>298</v>
      </c>
      <c r="H40" s="62" t="s">
        <v>299</v>
      </c>
      <c r="I40" s="62" t="s">
        <v>300</v>
      </c>
      <c r="J40" s="62" t="s">
        <v>301</v>
      </c>
      <c r="K40" s="62" t="s">
        <v>302</v>
      </c>
      <c r="L40" s="62" t="s">
        <v>303</v>
      </c>
      <c r="M40" s="62" t="s">
        <v>304</v>
      </c>
      <c r="N40" s="62" t="s">
        <v>305</v>
      </c>
      <c r="O40" s="55"/>
      <c r="P40" s="55"/>
      <c r="Q40" s="55"/>
      <c r="R40" s="55"/>
    </row>
    <row r="41" spans="1:18" x14ac:dyDescent="0.25">
      <c r="A41" s="865">
        <f>IF(A25&gt;0,A25,"")</f>
        <v>1</v>
      </c>
      <c r="B41" s="866"/>
      <c r="C41" s="63" t="s">
        <v>338</v>
      </c>
      <c r="D41" s="63" t="s">
        <v>338</v>
      </c>
      <c r="E41" s="63" t="s">
        <v>338</v>
      </c>
      <c r="F41" s="63" t="s">
        <v>338</v>
      </c>
      <c r="G41" s="63" t="s">
        <v>338</v>
      </c>
      <c r="H41" s="63" t="s">
        <v>338</v>
      </c>
      <c r="I41" s="63" t="s">
        <v>338</v>
      </c>
      <c r="J41" s="284"/>
      <c r="K41" s="270"/>
      <c r="L41" s="63" t="s">
        <v>338</v>
      </c>
      <c r="M41" s="63" t="s">
        <v>338</v>
      </c>
      <c r="N41" s="63" t="s">
        <v>338</v>
      </c>
      <c r="O41" s="55"/>
      <c r="P41" s="55"/>
      <c r="Q41" s="55"/>
      <c r="R41" s="55"/>
    </row>
    <row r="42" spans="1:18" x14ac:dyDescent="0.25">
      <c r="A42" s="865">
        <f>IF(A26&gt;0,A26,"")</f>
        <v>2</v>
      </c>
      <c r="B42" s="866"/>
      <c r="C42" s="63" t="s">
        <v>338</v>
      </c>
      <c r="D42" s="63" t="s">
        <v>338</v>
      </c>
      <c r="E42" s="63" t="s">
        <v>338</v>
      </c>
      <c r="F42" s="63" t="s">
        <v>338</v>
      </c>
      <c r="G42" s="63" t="s">
        <v>338</v>
      </c>
      <c r="H42" s="63" t="s">
        <v>338</v>
      </c>
      <c r="I42" s="63" t="s">
        <v>338</v>
      </c>
      <c r="J42" s="270"/>
      <c r="K42" s="270"/>
      <c r="L42" s="63" t="s">
        <v>338</v>
      </c>
      <c r="M42" s="63" t="s">
        <v>338</v>
      </c>
      <c r="N42" s="63" t="s">
        <v>338</v>
      </c>
      <c r="O42" s="55"/>
      <c r="P42" s="55"/>
      <c r="Q42" s="55"/>
      <c r="R42" s="55"/>
    </row>
    <row r="43" spans="1:18" x14ac:dyDescent="0.25">
      <c r="A43" s="978" t="s">
        <v>306</v>
      </c>
      <c r="B43" s="979"/>
      <c r="C43" s="979"/>
      <c r="D43" s="979"/>
      <c r="E43" s="979"/>
      <c r="F43" s="979"/>
      <c r="G43" s="979"/>
      <c r="H43" s="979"/>
      <c r="I43" s="979"/>
      <c r="J43" s="979"/>
      <c r="K43" s="979"/>
      <c r="L43" s="979"/>
      <c r="M43" s="979"/>
      <c r="N43" s="980"/>
      <c r="O43" s="55"/>
      <c r="P43" s="55"/>
      <c r="Q43" s="55"/>
      <c r="R43" s="55"/>
    </row>
    <row r="44" spans="1:18" ht="29.25" customHeight="1" x14ac:dyDescent="0.25">
      <c r="A44" s="271" t="s">
        <v>307</v>
      </c>
      <c r="B44" s="1016" t="s">
        <v>308</v>
      </c>
      <c r="C44" s="1017"/>
      <c r="D44" s="1017"/>
      <c r="E44" s="1017"/>
      <c r="F44" s="1018"/>
      <c r="G44" s="1014" t="s">
        <v>309</v>
      </c>
      <c r="H44" s="1014"/>
      <c r="I44" s="1014" t="s">
        <v>310</v>
      </c>
      <c r="J44" s="1014"/>
      <c r="K44" s="1014" t="s">
        <v>441</v>
      </c>
      <c r="L44" s="1014"/>
      <c r="M44" s="1015" t="s">
        <v>312</v>
      </c>
      <c r="N44" s="1015"/>
      <c r="O44" s="55"/>
      <c r="P44" s="55"/>
      <c r="Q44" s="55"/>
      <c r="R44" s="55"/>
    </row>
    <row r="45" spans="1:18" x14ac:dyDescent="0.25">
      <c r="A45" s="272" t="s">
        <v>468</v>
      </c>
      <c r="B45" s="981" t="s">
        <v>373</v>
      </c>
      <c r="C45" s="982"/>
      <c r="D45" s="982"/>
      <c r="E45" s="982"/>
      <c r="F45" s="983"/>
      <c r="G45" s="984">
        <v>30.78</v>
      </c>
      <c r="H45" s="985"/>
      <c r="I45" s="1000">
        <v>30</v>
      </c>
      <c r="J45" s="1000"/>
      <c r="K45" s="988">
        <f>I45*100/$S$60</f>
        <v>2.4096385542168677</v>
      </c>
      <c r="L45" s="988"/>
      <c r="M45" s="836">
        <f>G45*I45</f>
        <v>923.40000000000009</v>
      </c>
      <c r="N45" s="836"/>
      <c r="O45" s="55"/>
      <c r="P45" s="55"/>
      <c r="Q45" s="55"/>
      <c r="R45" s="55"/>
    </row>
    <row r="46" spans="1:18" x14ac:dyDescent="0.25">
      <c r="A46" s="272" t="s">
        <v>468</v>
      </c>
      <c r="B46" s="981" t="s">
        <v>372</v>
      </c>
      <c r="C46" s="982"/>
      <c r="D46" s="982"/>
      <c r="E46" s="982"/>
      <c r="F46" s="983"/>
      <c r="G46" s="984">
        <v>30.1</v>
      </c>
      <c r="H46" s="985"/>
      <c r="I46" s="1000">
        <v>10</v>
      </c>
      <c r="J46" s="1000"/>
      <c r="K46" s="988">
        <f t="shared" ref="K46:K60" si="0">I46*100/$S$60</f>
        <v>0.80321285140562249</v>
      </c>
      <c r="L46" s="988"/>
      <c r="M46" s="836">
        <f t="shared" ref="M46:M60" si="1">G46*I46</f>
        <v>301</v>
      </c>
      <c r="N46" s="836"/>
      <c r="O46" s="55"/>
      <c r="P46" s="55"/>
      <c r="Q46" s="55"/>
      <c r="R46" s="55"/>
    </row>
    <row r="47" spans="1:18" x14ac:dyDescent="0.25">
      <c r="A47" s="272" t="s">
        <v>469</v>
      </c>
      <c r="B47" s="981" t="s">
        <v>377</v>
      </c>
      <c r="C47" s="982"/>
      <c r="D47" s="982"/>
      <c r="E47" s="982"/>
      <c r="F47" s="983"/>
      <c r="G47" s="984">
        <v>27.4</v>
      </c>
      <c r="H47" s="985"/>
      <c r="I47" s="1000">
        <v>100</v>
      </c>
      <c r="J47" s="1000"/>
      <c r="K47" s="988">
        <f t="shared" si="0"/>
        <v>8.0321285140562253</v>
      </c>
      <c r="L47" s="988"/>
      <c r="M47" s="836">
        <f>G47*I47</f>
        <v>2740</v>
      </c>
      <c r="N47" s="836"/>
      <c r="O47" s="55"/>
      <c r="P47" s="55"/>
      <c r="Q47" s="55"/>
      <c r="R47" s="55"/>
    </row>
    <row r="48" spans="1:18" x14ac:dyDescent="0.25">
      <c r="A48" s="272" t="s">
        <v>469</v>
      </c>
      <c r="B48" s="981" t="s">
        <v>374</v>
      </c>
      <c r="C48" s="1173"/>
      <c r="D48" s="1173"/>
      <c r="E48" s="1173"/>
      <c r="F48" s="1174"/>
      <c r="G48" s="984">
        <v>27.3</v>
      </c>
      <c r="H48" s="1174"/>
      <c r="I48" s="986">
        <v>30</v>
      </c>
      <c r="J48" s="1174"/>
      <c r="K48" s="988">
        <f t="shared" si="0"/>
        <v>2.4096385542168677</v>
      </c>
      <c r="L48" s="988"/>
      <c r="M48" s="836">
        <f>G48*I48</f>
        <v>819</v>
      </c>
      <c r="N48" s="836"/>
      <c r="O48" s="55"/>
      <c r="P48" s="55"/>
      <c r="Q48" s="55"/>
      <c r="R48" s="55"/>
    </row>
    <row r="49" spans="1:20" x14ac:dyDescent="0.25">
      <c r="A49" s="272" t="s">
        <v>470</v>
      </c>
      <c r="B49" s="981" t="s">
        <v>375</v>
      </c>
      <c r="C49" s="1173"/>
      <c r="D49" s="1173"/>
      <c r="E49" s="1173"/>
      <c r="F49" s="1174"/>
      <c r="G49" s="984">
        <v>26.5</v>
      </c>
      <c r="H49" s="1174"/>
      <c r="I49" s="986">
        <v>0</v>
      </c>
      <c r="J49" s="1174"/>
      <c r="K49" s="988">
        <f t="shared" si="0"/>
        <v>0</v>
      </c>
      <c r="L49" s="988"/>
      <c r="M49" s="836">
        <f>G49*I49</f>
        <v>0</v>
      </c>
      <c r="N49" s="836"/>
      <c r="O49" s="55"/>
      <c r="P49" s="55"/>
      <c r="Q49" s="55"/>
      <c r="R49" s="55"/>
    </row>
    <row r="50" spans="1:20" x14ac:dyDescent="0.25">
      <c r="A50" s="272" t="s">
        <v>471</v>
      </c>
      <c r="B50" s="981" t="s">
        <v>376</v>
      </c>
      <c r="C50" s="982"/>
      <c r="D50" s="982"/>
      <c r="E50" s="982"/>
      <c r="F50" s="983"/>
      <c r="G50" s="984">
        <v>25.6</v>
      </c>
      <c r="H50" s="985"/>
      <c r="I50" s="986">
        <v>150</v>
      </c>
      <c r="J50" s="987"/>
      <c r="K50" s="988">
        <f t="shared" si="0"/>
        <v>12.048192771084338</v>
      </c>
      <c r="L50" s="988"/>
      <c r="M50" s="836">
        <f t="shared" si="1"/>
        <v>3840</v>
      </c>
      <c r="N50" s="836"/>
      <c r="O50" s="55"/>
      <c r="P50" s="55"/>
      <c r="Q50" s="55"/>
      <c r="R50" s="55"/>
    </row>
    <row r="51" spans="1:20" x14ac:dyDescent="0.25">
      <c r="A51" s="272" t="s">
        <v>468</v>
      </c>
      <c r="B51" s="981" t="s">
        <v>378</v>
      </c>
      <c r="C51" s="982"/>
      <c r="D51" s="982"/>
      <c r="E51" s="982"/>
      <c r="F51" s="983"/>
      <c r="G51" s="984">
        <v>28.3</v>
      </c>
      <c r="H51" s="985"/>
      <c r="I51" s="1000">
        <v>25</v>
      </c>
      <c r="J51" s="1000"/>
      <c r="K51" s="988">
        <f t="shared" si="0"/>
        <v>2.0080321285140563</v>
      </c>
      <c r="L51" s="988"/>
      <c r="M51" s="836">
        <f t="shared" si="1"/>
        <v>707.5</v>
      </c>
      <c r="N51" s="836"/>
      <c r="O51" s="55"/>
      <c r="P51" s="55"/>
      <c r="Q51" s="55"/>
      <c r="R51" s="55"/>
    </row>
    <row r="52" spans="1:20" x14ac:dyDescent="0.25">
      <c r="A52" s="272" t="s">
        <v>481</v>
      </c>
      <c r="B52" s="981" t="s">
        <v>442</v>
      </c>
      <c r="C52" s="982"/>
      <c r="D52" s="982"/>
      <c r="E52" s="982"/>
      <c r="F52" s="983"/>
      <c r="G52" s="984">
        <v>19.71</v>
      </c>
      <c r="H52" s="985"/>
      <c r="I52" s="1000">
        <v>200</v>
      </c>
      <c r="J52" s="1000"/>
      <c r="K52" s="988">
        <f t="shared" si="0"/>
        <v>16.064257028112451</v>
      </c>
      <c r="L52" s="988"/>
      <c r="M52" s="836">
        <f t="shared" si="1"/>
        <v>3942</v>
      </c>
      <c r="N52" s="836"/>
      <c r="O52" s="55"/>
      <c r="P52" s="55"/>
      <c r="Q52" s="55"/>
      <c r="R52" s="55"/>
    </row>
    <row r="53" spans="1:20" x14ac:dyDescent="0.25">
      <c r="A53" s="272" t="s">
        <v>474</v>
      </c>
      <c r="B53" s="981" t="s">
        <v>443</v>
      </c>
      <c r="C53" s="982"/>
      <c r="D53" s="982"/>
      <c r="E53" s="982"/>
      <c r="F53" s="983"/>
      <c r="G53" s="984">
        <v>17.91</v>
      </c>
      <c r="H53" s="985"/>
      <c r="I53" s="1000">
        <v>150</v>
      </c>
      <c r="J53" s="1000"/>
      <c r="K53" s="988">
        <f t="shared" si="0"/>
        <v>12.048192771084338</v>
      </c>
      <c r="L53" s="988"/>
      <c r="M53" s="836">
        <f t="shared" si="1"/>
        <v>2686.5</v>
      </c>
      <c r="N53" s="836"/>
      <c r="O53" s="55"/>
      <c r="P53" s="55"/>
      <c r="Q53" s="55"/>
      <c r="R53" s="55"/>
    </row>
    <row r="54" spans="1:20" x14ac:dyDescent="0.25">
      <c r="A54" s="272" t="s">
        <v>482</v>
      </c>
      <c r="B54" s="981" t="s">
        <v>444</v>
      </c>
      <c r="C54" s="982"/>
      <c r="D54" s="982"/>
      <c r="E54" s="982"/>
      <c r="F54" s="983"/>
      <c r="G54" s="984">
        <v>18.850000000000001</v>
      </c>
      <c r="H54" s="985"/>
      <c r="I54" s="986">
        <v>150</v>
      </c>
      <c r="J54" s="987"/>
      <c r="K54" s="988">
        <f t="shared" si="0"/>
        <v>12.048192771084338</v>
      </c>
      <c r="L54" s="988"/>
      <c r="M54" s="836">
        <f t="shared" si="1"/>
        <v>2827.5</v>
      </c>
      <c r="N54" s="836"/>
      <c r="O54" s="55"/>
      <c r="P54" s="55"/>
      <c r="Q54" s="55"/>
      <c r="R54" s="55"/>
    </row>
    <row r="55" spans="1:20" x14ac:dyDescent="0.25">
      <c r="A55" s="272" t="s">
        <v>477</v>
      </c>
      <c r="B55" s="981" t="s">
        <v>415</v>
      </c>
      <c r="C55" s="982"/>
      <c r="D55" s="982"/>
      <c r="E55" s="982"/>
      <c r="F55" s="983"/>
      <c r="G55" s="984">
        <v>15.1</v>
      </c>
      <c r="H55" s="985"/>
      <c r="I55" s="986">
        <v>50</v>
      </c>
      <c r="J55" s="987"/>
      <c r="K55" s="988">
        <f t="shared" si="0"/>
        <v>4.0160642570281126</v>
      </c>
      <c r="L55" s="988"/>
      <c r="M55" s="836">
        <f t="shared" si="1"/>
        <v>755</v>
      </c>
      <c r="N55" s="836"/>
      <c r="O55" s="55"/>
      <c r="P55" s="55"/>
      <c r="Q55" s="55"/>
      <c r="R55" s="55"/>
    </row>
    <row r="56" spans="1:20" x14ac:dyDescent="0.25">
      <c r="A56" s="272" t="s">
        <v>475</v>
      </c>
      <c r="B56" s="981" t="s">
        <v>445</v>
      </c>
      <c r="C56" s="982"/>
      <c r="D56" s="982"/>
      <c r="E56" s="982"/>
      <c r="F56" s="983"/>
      <c r="G56" s="984">
        <v>15.1</v>
      </c>
      <c r="H56" s="985"/>
      <c r="I56" s="986">
        <v>50</v>
      </c>
      <c r="J56" s="987"/>
      <c r="K56" s="988">
        <f t="shared" si="0"/>
        <v>4.0160642570281126</v>
      </c>
      <c r="L56" s="988"/>
      <c r="M56" s="836">
        <f t="shared" si="1"/>
        <v>755</v>
      </c>
      <c r="N56" s="836"/>
      <c r="O56" s="55"/>
      <c r="P56" s="55"/>
      <c r="Q56" s="55"/>
      <c r="R56" s="55"/>
    </row>
    <row r="57" spans="1:20" x14ac:dyDescent="0.25">
      <c r="A57" s="272" t="s">
        <v>478</v>
      </c>
      <c r="B57" s="981" t="s">
        <v>798</v>
      </c>
      <c r="C57" s="982"/>
      <c r="D57" s="982"/>
      <c r="E57" s="982"/>
      <c r="F57" s="983"/>
      <c r="G57" s="984">
        <v>17.059999999999999</v>
      </c>
      <c r="H57" s="985"/>
      <c r="I57" s="1000">
        <v>50</v>
      </c>
      <c r="J57" s="1000"/>
      <c r="K57" s="988">
        <f t="shared" si="0"/>
        <v>4.0160642570281126</v>
      </c>
      <c r="L57" s="988"/>
      <c r="M57" s="836">
        <f t="shared" si="1"/>
        <v>852.99999999999989</v>
      </c>
      <c r="N57" s="836"/>
      <c r="O57" s="55"/>
      <c r="P57" s="55"/>
      <c r="Q57" s="55"/>
      <c r="R57" s="55"/>
    </row>
    <row r="58" spans="1:20" x14ac:dyDescent="0.25">
      <c r="A58" s="280" t="s">
        <v>475</v>
      </c>
      <c r="B58" s="981" t="s">
        <v>399</v>
      </c>
      <c r="C58" s="982"/>
      <c r="D58" s="982"/>
      <c r="E58" s="982"/>
      <c r="F58" s="983"/>
      <c r="G58" s="984">
        <v>16.11</v>
      </c>
      <c r="H58" s="985"/>
      <c r="I58" s="986">
        <v>100</v>
      </c>
      <c r="J58" s="987"/>
      <c r="K58" s="988">
        <f t="shared" si="0"/>
        <v>8.0321285140562253</v>
      </c>
      <c r="L58" s="988"/>
      <c r="M58" s="836">
        <f t="shared" ref="M58" si="2">G58*I58</f>
        <v>1611</v>
      </c>
      <c r="N58" s="836"/>
      <c r="O58" s="55"/>
      <c r="P58" s="55"/>
      <c r="Q58" s="55"/>
      <c r="R58" s="55"/>
    </row>
    <row r="59" spans="1:20" x14ac:dyDescent="0.25">
      <c r="A59" s="280" t="s">
        <v>476</v>
      </c>
      <c r="B59" s="981" t="s">
        <v>414</v>
      </c>
      <c r="C59" s="982"/>
      <c r="D59" s="982"/>
      <c r="E59" s="982"/>
      <c r="F59" s="983"/>
      <c r="G59" s="984">
        <v>15.1</v>
      </c>
      <c r="H59" s="985"/>
      <c r="I59" s="986">
        <v>50</v>
      </c>
      <c r="J59" s="987"/>
      <c r="K59" s="988">
        <f t="shared" si="0"/>
        <v>4.0160642570281126</v>
      </c>
      <c r="L59" s="988"/>
      <c r="M59" s="836">
        <f t="shared" ref="M59" si="3">G59*I59</f>
        <v>755</v>
      </c>
      <c r="N59" s="836"/>
      <c r="O59" s="55"/>
      <c r="P59" s="55"/>
      <c r="Q59" s="55"/>
      <c r="R59" s="55"/>
    </row>
    <row r="60" spans="1:20" x14ac:dyDescent="0.25">
      <c r="A60" s="280" t="s">
        <v>475</v>
      </c>
      <c r="B60" s="1131" t="s">
        <v>398</v>
      </c>
      <c r="C60" s="1131"/>
      <c r="D60" s="1131"/>
      <c r="E60" s="1131"/>
      <c r="F60" s="1131"/>
      <c r="G60" s="984">
        <v>16.11</v>
      </c>
      <c r="H60" s="985"/>
      <c r="I60" s="1000">
        <v>100</v>
      </c>
      <c r="J60" s="1000"/>
      <c r="K60" s="988">
        <f t="shared" si="0"/>
        <v>8.0321285140562253</v>
      </c>
      <c r="L60" s="988"/>
      <c r="M60" s="836">
        <f t="shared" si="1"/>
        <v>1611</v>
      </c>
      <c r="N60" s="836"/>
      <c r="O60" s="55"/>
      <c r="P60" s="55"/>
      <c r="Q60" s="55"/>
      <c r="R60" s="55"/>
      <c r="S60">
        <f>SUM(I45:J60)</f>
        <v>1245</v>
      </c>
      <c r="T60" s="349">
        <f>SUM(K45:L60)</f>
        <v>100.00000000000001</v>
      </c>
    </row>
    <row r="61" spans="1:20" x14ac:dyDescent="0.25">
      <c r="A61" s="277">
        <f>COUNTA(B45:F60)</f>
        <v>16</v>
      </c>
      <c r="B61" s="1012" t="s">
        <v>313</v>
      </c>
      <c r="C61" s="1012"/>
      <c r="D61" s="1012"/>
      <c r="E61" s="1012"/>
      <c r="F61" s="1012"/>
      <c r="G61" s="1012"/>
      <c r="H61" s="1012"/>
      <c r="I61" s="1012"/>
      <c r="J61" s="1012"/>
      <c r="K61" s="1012"/>
      <c r="L61" s="1013"/>
      <c r="M61" s="977">
        <f>SUM(M45:N60)</f>
        <v>25126.9</v>
      </c>
      <c r="N61" s="977"/>
      <c r="O61" s="55"/>
      <c r="P61" s="55"/>
      <c r="Q61" s="55"/>
      <c r="R61" s="55"/>
    </row>
    <row r="62" spans="1:20" x14ac:dyDescent="0.25">
      <c r="A62" s="278"/>
      <c r="B62" s="278"/>
      <c r="C62" s="278"/>
      <c r="D62" s="278"/>
      <c r="E62" s="278"/>
      <c r="F62" s="278"/>
      <c r="G62" s="278"/>
      <c r="H62" s="278"/>
      <c r="I62" s="278"/>
      <c r="J62" s="278"/>
      <c r="K62" s="278"/>
      <c r="L62" s="278"/>
      <c r="M62" s="292"/>
      <c r="N62" s="292"/>
      <c r="O62" s="55"/>
      <c r="P62" s="55"/>
      <c r="Q62" s="55"/>
      <c r="R62" s="55"/>
    </row>
    <row r="63" spans="1:20" x14ac:dyDescent="0.25">
      <c r="A63" s="978" t="s">
        <v>314</v>
      </c>
      <c r="B63" s="979"/>
      <c r="C63" s="979"/>
      <c r="D63" s="979"/>
      <c r="E63" s="979"/>
      <c r="F63" s="979"/>
      <c r="G63" s="979"/>
      <c r="H63" s="979"/>
      <c r="I63" s="979"/>
      <c r="J63" s="979"/>
      <c r="K63" s="979"/>
      <c r="L63" s="979"/>
      <c r="M63" s="979"/>
      <c r="N63" s="980"/>
      <c r="O63" s="55"/>
      <c r="P63" s="55"/>
      <c r="Q63" s="55"/>
      <c r="R63" s="55"/>
    </row>
    <row r="64" spans="1:20" x14ac:dyDescent="0.25">
      <c r="A64" s="1009" t="s">
        <v>315</v>
      </c>
      <c r="B64" s="1010"/>
      <c r="C64" s="1010"/>
      <c r="D64" s="1011"/>
      <c r="E64" s="1009" t="s">
        <v>115</v>
      </c>
      <c r="F64" s="1010"/>
      <c r="G64" s="1010"/>
      <c r="H64" s="1010"/>
      <c r="I64" s="1010"/>
      <c r="J64" s="1010"/>
      <c r="K64" s="1010"/>
      <c r="L64" s="1010"/>
      <c r="M64" s="997" t="s">
        <v>316</v>
      </c>
      <c r="N64" s="999"/>
      <c r="O64" s="55"/>
      <c r="P64" s="55"/>
      <c r="Q64" s="55"/>
      <c r="R64" s="55"/>
    </row>
    <row r="65" spans="1:18" x14ac:dyDescent="0.25">
      <c r="A65" s="1172" t="s">
        <v>543</v>
      </c>
      <c r="B65" s="1168"/>
      <c r="C65" s="1168"/>
      <c r="D65" s="1168"/>
      <c r="E65" s="1168"/>
      <c r="F65" s="1168"/>
      <c r="G65" s="1168"/>
      <c r="H65" s="1168"/>
      <c r="I65" s="1168"/>
      <c r="J65" s="1168"/>
      <c r="K65" s="1168"/>
      <c r="L65" s="1169"/>
      <c r="M65" s="1170">
        <v>800</v>
      </c>
      <c r="N65" s="1171"/>
      <c r="O65" s="55"/>
      <c r="P65" s="55"/>
      <c r="Q65" s="55"/>
      <c r="R65" s="55"/>
    </row>
    <row r="66" spans="1:18" x14ac:dyDescent="0.25">
      <c r="A66" s="997" t="s">
        <v>317</v>
      </c>
      <c r="B66" s="998"/>
      <c r="C66" s="998"/>
      <c r="D66" s="998"/>
      <c r="E66" s="998"/>
      <c r="F66" s="998"/>
      <c r="G66" s="998"/>
      <c r="H66" s="998"/>
      <c r="I66" s="998"/>
      <c r="J66" s="998"/>
      <c r="K66" s="998"/>
      <c r="L66" s="999"/>
      <c r="M66" s="977">
        <f>SUM(M61+M65)</f>
        <v>25926.9</v>
      </c>
      <c r="N66" s="977"/>
      <c r="O66" s="55"/>
      <c r="P66" s="55"/>
      <c r="Q66" s="55"/>
      <c r="R66" s="55"/>
    </row>
  </sheetData>
  <mergeCells count="191">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8:P28"/>
    <mergeCell ref="Q28:R28"/>
    <mergeCell ref="A29:H29"/>
    <mergeCell ref="I29:J29"/>
    <mergeCell ref="K29:L29"/>
    <mergeCell ref="M29:N29"/>
    <mergeCell ref="O29:P29"/>
    <mergeCell ref="Q29:R29"/>
    <mergeCell ref="B26:G26"/>
    <mergeCell ref="I26:N26"/>
    <mergeCell ref="A27:N27"/>
    <mergeCell ref="A28:H28"/>
    <mergeCell ref="I28:J28"/>
    <mergeCell ref="K28:L28"/>
    <mergeCell ref="M28:N28"/>
    <mergeCell ref="A31:H31"/>
    <mergeCell ref="I31:J31"/>
    <mergeCell ref="K31:L31"/>
    <mergeCell ref="M31:N31"/>
    <mergeCell ref="O31:P31"/>
    <mergeCell ref="Q31:R31"/>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N39"/>
    <mergeCell ref="A40:B40"/>
    <mergeCell ref="A41:B41"/>
    <mergeCell ref="A42:B42"/>
    <mergeCell ref="A43:N43"/>
    <mergeCell ref="B44:F44"/>
    <mergeCell ref="G44:H44"/>
    <mergeCell ref="I44:J44"/>
    <mergeCell ref="K44:L44"/>
    <mergeCell ref="M44:N44"/>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B53:F53"/>
    <mergeCell ref="G53:H53"/>
    <mergeCell ref="I53:J53"/>
    <mergeCell ref="K53:L53"/>
    <mergeCell ref="M53:N53"/>
    <mergeCell ref="B54:F54"/>
    <mergeCell ref="G54:H54"/>
    <mergeCell ref="I54:J54"/>
    <mergeCell ref="K54:L54"/>
    <mergeCell ref="M54:N5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60:F60"/>
    <mergeCell ref="G60:H60"/>
    <mergeCell ref="I60:J60"/>
    <mergeCell ref="K60:L60"/>
    <mergeCell ref="M60:N60"/>
    <mergeCell ref="B58:F58"/>
    <mergeCell ref="G58:H58"/>
    <mergeCell ref="I58:J58"/>
    <mergeCell ref="K58:L58"/>
    <mergeCell ref="M58:N58"/>
    <mergeCell ref="B59:F59"/>
    <mergeCell ref="I59:J59"/>
    <mergeCell ref="G59:H59"/>
    <mergeCell ref="M59:N59"/>
    <mergeCell ref="K59:L59"/>
    <mergeCell ref="E65:L65"/>
    <mergeCell ref="M65:N65"/>
    <mergeCell ref="A66:L66"/>
    <mergeCell ref="M66:N66"/>
    <mergeCell ref="B61:L61"/>
    <mergeCell ref="M61:N61"/>
    <mergeCell ref="A63:N63"/>
    <mergeCell ref="A64:D64"/>
    <mergeCell ref="E64:L64"/>
    <mergeCell ref="M64:N64"/>
    <mergeCell ref="A65:D65"/>
  </mergeCells>
  <conditionalFormatting sqref="C41:N42">
    <cfRule type="cellIs" dxfId="4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42" xr:uid="{00000000-0002-0000-0C00-000000000000}"/>
  </dataValidations>
  <pageMargins left="0.7" right="0.7" top="0.75" bottom="0.75" header="0.3" footer="0.3"/>
  <pageSetup paperSize="9" scale="87"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R73"/>
  <sheetViews>
    <sheetView topLeftCell="A16" zoomScaleNormal="100" workbookViewId="0">
      <selection activeCell="K34" sqref="K34:L34"/>
    </sheetView>
  </sheetViews>
  <sheetFormatPr defaultRowHeight="15" x14ac:dyDescent="0.25"/>
  <sheetData>
    <row r="2" spans="1:18" ht="18.75" thickBot="1" x14ac:dyDescent="0.3">
      <c r="A2" s="912" t="s">
        <v>390</v>
      </c>
      <c r="B2" s="912"/>
      <c r="C2" s="912"/>
      <c r="D2" s="912"/>
      <c r="E2" s="912"/>
      <c r="F2" s="912"/>
      <c r="G2" s="912"/>
      <c r="H2" s="912"/>
      <c r="I2" s="912"/>
      <c r="J2" s="912"/>
      <c r="K2" s="912"/>
      <c r="L2" s="912"/>
      <c r="M2" s="912"/>
      <c r="N2" s="912"/>
      <c r="O2" s="55"/>
      <c r="P2" s="55"/>
      <c r="Q2" s="55"/>
      <c r="R2" s="55"/>
    </row>
    <row r="3" spans="1:18" x14ac:dyDescent="0.25">
      <c r="A3" s="56"/>
      <c r="B3" s="56"/>
      <c r="C3" s="56"/>
      <c r="D3" s="56"/>
      <c r="E3" s="56"/>
      <c r="F3" s="56"/>
      <c r="G3" s="56"/>
      <c r="H3" s="56"/>
      <c r="I3" s="56"/>
      <c r="J3" s="56"/>
      <c r="K3" s="56"/>
      <c r="L3" s="56"/>
      <c r="M3" s="56"/>
      <c r="N3" s="56"/>
      <c r="O3" s="57"/>
      <c r="P3" s="57"/>
      <c r="Q3" s="57"/>
      <c r="R3" s="57"/>
    </row>
    <row r="4" spans="1:18" x14ac:dyDescent="0.25">
      <c r="A4" s="913" t="s">
        <v>391</v>
      </c>
      <c r="B4" s="914"/>
      <c r="C4" s="914"/>
      <c r="D4" s="915"/>
      <c r="E4" s="916" t="s">
        <v>534</v>
      </c>
      <c r="F4" s="917"/>
      <c r="G4" s="917"/>
      <c r="H4" s="918"/>
      <c r="I4" s="1183" t="s">
        <v>544</v>
      </c>
      <c r="J4" s="1184"/>
      <c r="K4" s="1184"/>
      <c r="L4" s="1184"/>
      <c r="M4" s="1184"/>
      <c r="N4" s="1184"/>
      <c r="O4" s="57"/>
      <c r="P4" s="57"/>
      <c r="Q4" s="57"/>
      <c r="R4" s="57"/>
    </row>
    <row r="5" spans="1:18" x14ac:dyDescent="0.25">
      <c r="A5" s="928" t="s">
        <v>392</v>
      </c>
      <c r="B5" s="929"/>
      <c r="C5" s="929"/>
      <c r="D5" s="930"/>
      <c r="E5" s="934" t="s">
        <v>535</v>
      </c>
      <c r="F5" s="935"/>
      <c r="G5" s="935"/>
      <c r="H5" s="935"/>
      <c r="I5" s="936" t="s">
        <v>545</v>
      </c>
      <c r="J5" s="937"/>
      <c r="K5" s="937"/>
      <c r="L5" s="1032"/>
      <c r="M5" s="1032"/>
      <c r="N5" s="1033"/>
      <c r="O5" s="57"/>
      <c r="P5" s="57"/>
      <c r="Q5" s="57"/>
      <c r="R5" s="57"/>
    </row>
    <row r="6" spans="1:18" x14ac:dyDescent="0.25">
      <c r="A6" s="931"/>
      <c r="B6" s="932"/>
      <c r="C6" s="932"/>
      <c r="D6" s="933"/>
      <c r="E6" s="935"/>
      <c r="F6" s="935"/>
      <c r="G6" s="935"/>
      <c r="H6" s="935"/>
      <c r="I6" s="1034"/>
      <c r="J6" s="1035"/>
      <c r="K6" s="1035"/>
      <c r="L6" s="1035"/>
      <c r="M6" s="1035"/>
      <c r="N6" s="1036"/>
      <c r="O6" s="57"/>
      <c r="P6" s="57"/>
      <c r="Q6" s="57"/>
      <c r="R6" s="57"/>
    </row>
    <row r="7" spans="1:18" x14ac:dyDescent="0.25">
      <c r="A7" s="943" t="s">
        <v>279</v>
      </c>
      <c r="B7" s="944"/>
      <c r="C7" s="944"/>
      <c r="D7" s="945"/>
      <c r="E7" s="949" t="s">
        <v>449</v>
      </c>
      <c r="F7" s="949"/>
      <c r="G7" s="949"/>
      <c r="H7" s="950"/>
      <c r="I7" s="1015" t="s">
        <v>280</v>
      </c>
      <c r="J7" s="1015"/>
      <c r="K7" s="1015"/>
      <c r="L7" s="1015"/>
      <c r="M7" s="1015"/>
      <c r="N7" s="1015"/>
      <c r="O7" s="57"/>
      <c r="P7" s="57"/>
      <c r="Q7" s="57"/>
      <c r="R7" s="57"/>
    </row>
    <row r="8" spans="1:18" x14ac:dyDescent="0.25">
      <c r="A8" s="946"/>
      <c r="B8" s="947"/>
      <c r="C8" s="947"/>
      <c r="D8" s="948"/>
      <c r="E8" s="951"/>
      <c r="F8" s="951"/>
      <c r="G8" s="951"/>
      <c r="H8" s="952"/>
      <c r="I8" s="1037">
        <v>2021</v>
      </c>
      <c r="J8" s="1038"/>
      <c r="K8" s="1015">
        <v>2022</v>
      </c>
      <c r="L8" s="1015"/>
      <c r="M8" s="1015">
        <v>2023</v>
      </c>
      <c r="N8" s="1015"/>
      <c r="O8" s="57"/>
      <c r="P8" s="57"/>
      <c r="Q8" s="57"/>
      <c r="R8" s="57"/>
    </row>
    <row r="9" spans="1:18" x14ac:dyDescent="0.25">
      <c r="A9" s="920" t="s">
        <v>281</v>
      </c>
      <c r="B9" s="921"/>
      <c r="C9" s="921"/>
      <c r="D9" s="922"/>
      <c r="E9" s="923" t="s">
        <v>448</v>
      </c>
      <c r="F9" s="923"/>
      <c r="G9" s="923"/>
      <c r="H9" s="924"/>
      <c r="I9" s="1026" t="s">
        <v>338</v>
      </c>
      <c r="J9" s="1027"/>
      <c r="K9" s="1028" t="s">
        <v>338</v>
      </c>
      <c r="L9" s="1028"/>
      <c r="M9" s="1028" t="s">
        <v>338</v>
      </c>
      <c r="N9" s="1028"/>
      <c r="O9" s="57"/>
      <c r="P9" s="57"/>
      <c r="Q9" s="57"/>
      <c r="R9" s="57"/>
    </row>
    <row r="10" spans="1:18" ht="66" customHeight="1" x14ac:dyDescent="0.25">
      <c r="A10" s="972" t="s">
        <v>283</v>
      </c>
      <c r="B10" s="973"/>
      <c r="C10" s="1060" t="s">
        <v>483</v>
      </c>
      <c r="D10" s="975"/>
      <c r="E10" s="975"/>
      <c r="F10" s="975"/>
      <c r="G10" s="975"/>
      <c r="H10" s="975"/>
      <c r="I10" s="975"/>
      <c r="J10" s="975"/>
      <c r="K10" s="975"/>
      <c r="L10" s="975"/>
      <c r="M10" s="975"/>
      <c r="N10" s="976"/>
      <c r="O10" s="55"/>
      <c r="P10" s="55"/>
      <c r="Q10" s="55"/>
      <c r="R10" s="55"/>
    </row>
    <row r="11" spans="1:18" x14ac:dyDescent="0.25">
      <c r="A11" s="972"/>
      <c r="B11" s="973"/>
      <c r="C11" s="974"/>
      <c r="D11" s="1023"/>
      <c r="E11" s="1023"/>
      <c r="F11" s="1023"/>
      <c r="G11" s="1023"/>
      <c r="H11" s="1023"/>
      <c r="I11" s="1023"/>
      <c r="J11" s="1023"/>
      <c r="K11" s="1023"/>
      <c r="L11" s="1023"/>
      <c r="M11" s="1023"/>
      <c r="N11" s="1024"/>
      <c r="O11" s="55"/>
      <c r="P11" s="55"/>
      <c r="Q11" s="55"/>
      <c r="R11" s="55"/>
    </row>
    <row r="12" spans="1:18" x14ac:dyDescent="0.25">
      <c r="A12" s="956" t="s">
        <v>284</v>
      </c>
      <c r="B12" s="957"/>
      <c r="C12" s="1025" t="s">
        <v>729</v>
      </c>
      <c r="D12" s="963"/>
      <c r="E12" s="963"/>
      <c r="F12" s="963"/>
      <c r="G12" s="963"/>
      <c r="H12" s="963"/>
      <c r="I12" s="963"/>
      <c r="J12" s="963"/>
      <c r="K12" s="963"/>
      <c r="L12" s="963"/>
      <c r="M12" s="963"/>
      <c r="N12" s="964"/>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18" x14ac:dyDescent="0.25">
      <c r="A17" s="958"/>
      <c r="B17" s="959"/>
      <c r="C17" s="965"/>
      <c r="D17" s="966"/>
      <c r="E17" s="966"/>
      <c r="F17" s="966"/>
      <c r="G17" s="966"/>
      <c r="H17" s="966"/>
      <c r="I17" s="966"/>
      <c r="J17" s="966"/>
      <c r="K17" s="966"/>
      <c r="L17" s="966"/>
      <c r="M17" s="966"/>
      <c r="N17" s="967"/>
      <c r="O17" s="55"/>
      <c r="P17" s="55"/>
      <c r="Q17" s="55"/>
      <c r="R17" s="55"/>
    </row>
    <row r="18" spans="1:18" x14ac:dyDescent="0.25">
      <c r="A18" s="958"/>
      <c r="B18" s="959"/>
      <c r="C18" s="965"/>
      <c r="D18" s="966"/>
      <c r="E18" s="966"/>
      <c r="F18" s="966"/>
      <c r="G18" s="966"/>
      <c r="H18" s="966"/>
      <c r="I18" s="966"/>
      <c r="J18" s="966"/>
      <c r="K18" s="966"/>
      <c r="L18" s="966"/>
      <c r="M18" s="966"/>
      <c r="N18" s="967"/>
      <c r="O18" s="55"/>
      <c r="P18" s="55"/>
      <c r="Q18" s="55"/>
      <c r="R18" s="55"/>
    </row>
    <row r="19" spans="1:18" x14ac:dyDescent="0.25">
      <c r="A19" s="958"/>
      <c r="B19" s="959"/>
      <c r="C19" s="965"/>
      <c r="D19" s="966"/>
      <c r="E19" s="966"/>
      <c r="F19" s="966"/>
      <c r="G19" s="966"/>
      <c r="H19" s="966"/>
      <c r="I19" s="966"/>
      <c r="J19" s="966"/>
      <c r="K19" s="966"/>
      <c r="L19" s="966"/>
      <c r="M19" s="966"/>
      <c r="N19" s="967"/>
      <c r="O19" s="55"/>
      <c r="P19" s="55"/>
      <c r="Q19" s="55"/>
      <c r="R19" s="55"/>
    </row>
    <row r="20" spans="1:18" hidden="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58"/>
      <c r="B23" s="959"/>
      <c r="C23" s="965"/>
      <c r="D23" s="966"/>
      <c r="E23" s="966"/>
      <c r="F23" s="966"/>
      <c r="G23" s="966"/>
      <c r="H23" s="966"/>
      <c r="I23" s="966"/>
      <c r="J23" s="966"/>
      <c r="K23" s="966"/>
      <c r="L23" s="966"/>
      <c r="M23" s="966"/>
      <c r="N23" s="967"/>
      <c r="O23" s="55"/>
      <c r="P23" s="55"/>
      <c r="Q23" s="55"/>
      <c r="R23" s="55"/>
    </row>
    <row r="24" spans="1:18" hidden="1" x14ac:dyDescent="0.25">
      <c r="A24" s="960"/>
      <c r="B24" s="961"/>
      <c r="C24" s="968"/>
      <c r="D24" s="969"/>
      <c r="E24" s="969"/>
      <c r="F24" s="969"/>
      <c r="G24" s="969"/>
      <c r="H24" s="969"/>
      <c r="I24" s="969"/>
      <c r="J24" s="969"/>
      <c r="K24" s="969"/>
      <c r="L24" s="969"/>
      <c r="M24" s="969"/>
      <c r="N24" s="970"/>
      <c r="O24" s="55"/>
      <c r="P24" s="55"/>
      <c r="Q24" s="55"/>
      <c r="R24" s="55"/>
    </row>
    <row r="25" spans="1:18" x14ac:dyDescent="0.25">
      <c r="A25" s="885" t="s">
        <v>0</v>
      </c>
      <c r="B25" s="971"/>
      <c r="C25" s="971"/>
      <c r="D25" s="971"/>
      <c r="E25" s="971"/>
      <c r="F25" s="971"/>
      <c r="G25" s="971"/>
      <c r="H25" s="971"/>
      <c r="I25" s="971"/>
      <c r="J25" s="971"/>
      <c r="K25" s="971"/>
      <c r="L25" s="971"/>
      <c r="M25" s="971"/>
      <c r="N25" s="886"/>
      <c r="O25" s="55"/>
      <c r="P25" s="55"/>
      <c r="Q25" s="55"/>
      <c r="R25" s="283"/>
    </row>
    <row r="26" spans="1:18" ht="15.75" customHeight="1" x14ac:dyDescent="0.25">
      <c r="A26" s="59">
        <v>1</v>
      </c>
      <c r="B26" s="907" t="s">
        <v>493</v>
      </c>
      <c r="C26" s="908"/>
      <c r="D26" s="908"/>
      <c r="E26" s="908"/>
      <c r="F26" s="908"/>
      <c r="G26" s="909"/>
      <c r="H26" s="59">
        <v>6</v>
      </c>
      <c r="I26" s="907"/>
      <c r="J26" s="908"/>
      <c r="K26" s="908"/>
      <c r="L26" s="908"/>
      <c r="M26" s="908"/>
      <c r="N26" s="909"/>
      <c r="O26" s="55"/>
      <c r="P26" s="55"/>
      <c r="Q26" s="55"/>
      <c r="R26" s="283"/>
    </row>
    <row r="27" spans="1:18" x14ac:dyDescent="0.25">
      <c r="A27" s="59">
        <v>2</v>
      </c>
      <c r="B27" s="907" t="s">
        <v>494</v>
      </c>
      <c r="C27" s="908"/>
      <c r="D27" s="908"/>
      <c r="E27" s="908"/>
      <c r="F27" s="908"/>
      <c r="G27" s="909"/>
      <c r="H27" s="59">
        <v>7</v>
      </c>
      <c r="I27" s="907"/>
      <c r="J27" s="908"/>
      <c r="K27" s="908"/>
      <c r="L27" s="908"/>
      <c r="M27" s="908"/>
      <c r="N27" s="909"/>
      <c r="O27" s="55"/>
      <c r="P27" s="55"/>
      <c r="Q27" s="55"/>
      <c r="R27" s="283"/>
    </row>
    <row r="28" spans="1:18" x14ac:dyDescent="0.25">
      <c r="A28" s="59">
        <v>3</v>
      </c>
      <c r="B28" s="907"/>
      <c r="C28" s="908"/>
      <c r="D28" s="908"/>
      <c r="E28" s="908"/>
      <c r="F28" s="908"/>
      <c r="G28" s="909"/>
      <c r="H28" s="59">
        <v>8</v>
      </c>
      <c r="I28" s="907"/>
      <c r="J28" s="908"/>
      <c r="K28" s="908"/>
      <c r="L28" s="908"/>
      <c r="M28" s="908"/>
      <c r="N28" s="909"/>
      <c r="O28" s="55"/>
      <c r="P28" s="55"/>
      <c r="Q28" s="55"/>
      <c r="R28" s="283"/>
    </row>
    <row r="29" spans="1:18" ht="15" customHeight="1" x14ac:dyDescent="0.25">
      <c r="A29" s="59">
        <v>4</v>
      </c>
      <c r="B29" s="907"/>
      <c r="C29" s="908"/>
      <c r="D29" s="908"/>
      <c r="E29" s="908"/>
      <c r="F29" s="908"/>
      <c r="G29" s="909"/>
      <c r="H29" s="59">
        <v>9</v>
      </c>
      <c r="I29" s="907"/>
      <c r="J29" s="908"/>
      <c r="K29" s="908"/>
      <c r="L29" s="908"/>
      <c r="M29" s="908"/>
      <c r="N29" s="909"/>
      <c r="O29" s="55"/>
      <c r="P29" s="55"/>
      <c r="Q29" s="55"/>
      <c r="R29" s="55"/>
    </row>
    <row r="30" spans="1:18" ht="15" customHeight="1" x14ac:dyDescent="0.25">
      <c r="A30" s="59">
        <v>5</v>
      </c>
      <c r="B30" s="907"/>
      <c r="C30" s="908"/>
      <c r="D30" s="908"/>
      <c r="E30" s="908"/>
      <c r="F30" s="908"/>
      <c r="G30" s="909"/>
      <c r="H30" s="59">
        <v>10</v>
      </c>
      <c r="I30" s="910"/>
      <c r="J30" s="910"/>
      <c r="K30" s="910"/>
      <c r="L30" s="910"/>
      <c r="M30" s="910"/>
      <c r="N30" s="910"/>
      <c r="O30" s="55"/>
      <c r="P30" s="55"/>
      <c r="Q30" s="55"/>
      <c r="R30" s="55"/>
    </row>
    <row r="31" spans="1:18" x14ac:dyDescent="0.25">
      <c r="A31" s="873" t="s">
        <v>286</v>
      </c>
      <c r="B31" s="874"/>
      <c r="C31" s="874"/>
      <c r="D31" s="874"/>
      <c r="E31" s="874"/>
      <c r="F31" s="874"/>
      <c r="G31" s="874"/>
      <c r="H31" s="874"/>
      <c r="I31" s="874"/>
      <c r="J31" s="874"/>
      <c r="K31" s="874"/>
      <c r="L31" s="874"/>
      <c r="M31" s="874"/>
      <c r="N31" s="875"/>
      <c r="O31" s="60"/>
      <c r="P31" s="60"/>
      <c r="Q31" s="60"/>
      <c r="R31" s="61"/>
    </row>
    <row r="32" spans="1:18" x14ac:dyDescent="0.25">
      <c r="A32" s="882" t="s">
        <v>287</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t="s">
        <v>485</v>
      </c>
      <c r="B33" s="889"/>
      <c r="C33" s="889"/>
      <c r="D33" s="889"/>
      <c r="E33" s="889"/>
      <c r="F33" s="889"/>
      <c r="G33" s="889"/>
      <c r="H33" s="890"/>
      <c r="I33" s="872">
        <v>11</v>
      </c>
      <c r="J33" s="872"/>
      <c r="K33" s="872">
        <v>14</v>
      </c>
      <c r="L33" s="872"/>
      <c r="M33" s="872"/>
      <c r="N33" s="872"/>
      <c r="O33" s="872"/>
      <c r="P33" s="872"/>
      <c r="Q33" s="872"/>
      <c r="R33" s="872"/>
    </row>
    <row r="34" spans="1:18" x14ac:dyDescent="0.25">
      <c r="A34" s="888" t="s">
        <v>486</v>
      </c>
      <c r="B34" s="889"/>
      <c r="C34" s="889"/>
      <c r="D34" s="889"/>
      <c r="E34" s="889"/>
      <c r="F34" s="889"/>
      <c r="G34" s="889"/>
      <c r="H34" s="890"/>
      <c r="I34" s="896">
        <v>24</v>
      </c>
      <c r="J34" s="897"/>
      <c r="K34" s="896">
        <v>18</v>
      </c>
      <c r="L34" s="897"/>
      <c r="M34" s="896"/>
      <c r="N34" s="897"/>
      <c r="O34" s="896">
        <v>13</v>
      </c>
      <c r="P34" s="897"/>
      <c r="Q34" s="896"/>
      <c r="R34" s="897"/>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98"/>
      <c r="J36" s="872"/>
      <c r="K36" s="898"/>
      <c r="L36" s="872"/>
      <c r="M36" s="872"/>
      <c r="N36" s="872"/>
      <c r="O36" s="898"/>
      <c r="P36" s="872"/>
      <c r="Q36" s="898"/>
      <c r="R36" s="872"/>
    </row>
    <row r="37" spans="1:18" x14ac:dyDescent="0.25">
      <c r="A37" s="888"/>
      <c r="B37" s="889"/>
      <c r="C37" s="889"/>
      <c r="D37" s="889"/>
      <c r="E37" s="889"/>
      <c r="F37" s="889"/>
      <c r="G37" s="889"/>
      <c r="H37" s="890"/>
      <c r="I37" s="1181"/>
      <c r="J37" s="1182"/>
      <c r="K37" s="1181"/>
      <c r="L37" s="1182"/>
      <c r="M37" s="896"/>
      <c r="N37" s="897"/>
      <c r="O37" s="1181"/>
      <c r="P37" s="1182"/>
      <c r="Q37" s="1181"/>
      <c r="R37" s="1182"/>
    </row>
    <row r="38" spans="1:18" s="888" customFormat="1" ht="15" customHeight="1" x14ac:dyDescent="0.25">
      <c r="A38" s="1179"/>
      <c r="B38" s="1180"/>
      <c r="C38" s="1180"/>
      <c r="D38" s="1180"/>
      <c r="E38" s="1180"/>
      <c r="F38" s="1180"/>
      <c r="G38" s="1180"/>
      <c r="H38" s="1180"/>
      <c r="I38" s="1180"/>
      <c r="J38" s="1180"/>
      <c r="K38" s="1180"/>
      <c r="L38" s="1180"/>
      <c r="M38" s="1180"/>
      <c r="N38" s="1180"/>
      <c r="O38" s="1180"/>
      <c r="P38" s="1180"/>
      <c r="Q38" s="1180"/>
      <c r="R38" s="1180"/>
    </row>
    <row r="39" spans="1:18" ht="15" customHeight="1" x14ac:dyDescent="0.25">
      <c r="A39" s="882" t="s">
        <v>290</v>
      </c>
      <c r="B39" s="883"/>
      <c r="C39" s="883"/>
      <c r="D39" s="883"/>
      <c r="E39" s="883"/>
      <c r="F39" s="883"/>
      <c r="G39" s="883"/>
      <c r="H39" s="884"/>
      <c r="I39" s="885" t="s">
        <v>759</v>
      </c>
      <c r="J39" s="886"/>
      <c r="K39" s="887" t="s">
        <v>760</v>
      </c>
      <c r="L39" s="887"/>
      <c r="M39" s="876" t="s">
        <v>288</v>
      </c>
      <c r="N39" s="876"/>
      <c r="O39" s="876">
        <v>2022</v>
      </c>
      <c r="P39" s="876"/>
      <c r="Q39" s="876">
        <v>2023</v>
      </c>
      <c r="R39" s="876"/>
    </row>
    <row r="40" spans="1:18" x14ac:dyDescent="0.25">
      <c r="A40" s="888"/>
      <c r="B40" s="889"/>
      <c r="C40" s="889"/>
      <c r="D40" s="889"/>
      <c r="E40" s="889"/>
      <c r="F40" s="889"/>
      <c r="G40" s="889"/>
      <c r="H40" s="890"/>
      <c r="I40" s="891"/>
      <c r="J40" s="891"/>
      <c r="K40" s="872"/>
      <c r="L40" s="872"/>
      <c r="M40" s="872"/>
      <c r="N40" s="872"/>
      <c r="O40" s="891"/>
      <c r="P40" s="891"/>
      <c r="Q40" s="891"/>
      <c r="R40" s="891"/>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c r="B42" s="878"/>
      <c r="C42" s="878"/>
      <c r="D42" s="878"/>
      <c r="E42" s="878"/>
      <c r="F42" s="878"/>
      <c r="G42" s="878"/>
      <c r="H42" s="879"/>
      <c r="I42" s="872"/>
      <c r="J42" s="872"/>
      <c r="K42" s="872"/>
      <c r="L42" s="872"/>
      <c r="M42" s="872"/>
      <c r="N42" s="872"/>
      <c r="O42" s="872"/>
      <c r="P42" s="872"/>
      <c r="Q42" s="872"/>
      <c r="R42" s="872"/>
    </row>
    <row r="43" spans="1:18" x14ac:dyDescent="0.25">
      <c r="A43" s="55"/>
      <c r="B43" s="55"/>
      <c r="C43" s="55"/>
      <c r="D43" s="55"/>
      <c r="E43" s="55"/>
      <c r="F43" s="55"/>
      <c r="G43" s="55"/>
      <c r="H43" s="55"/>
      <c r="I43" s="55"/>
      <c r="J43" s="55"/>
      <c r="K43" s="55"/>
      <c r="L43" s="55"/>
      <c r="M43" s="55"/>
      <c r="N43" s="55"/>
      <c r="O43" s="55"/>
      <c r="P43" s="55"/>
      <c r="Q43" s="55"/>
      <c r="R43" s="55"/>
    </row>
    <row r="44" spans="1:18" x14ac:dyDescent="0.25">
      <c r="A44" s="873" t="s">
        <v>292</v>
      </c>
      <c r="B44" s="874"/>
      <c r="C44" s="874"/>
      <c r="D44" s="874"/>
      <c r="E44" s="874"/>
      <c r="F44" s="874"/>
      <c r="G44" s="874"/>
      <c r="H44" s="874"/>
      <c r="I44" s="874"/>
      <c r="J44" s="874"/>
      <c r="K44" s="874"/>
      <c r="L44" s="874"/>
      <c r="M44" s="874"/>
      <c r="N44" s="875"/>
      <c r="O44" s="55"/>
      <c r="P44" s="55"/>
      <c r="Q44" s="55"/>
      <c r="R44" s="55"/>
    </row>
    <row r="45" spans="1:18" ht="42.75" x14ac:dyDescent="0.25">
      <c r="A45" s="876" t="s">
        <v>293</v>
      </c>
      <c r="B45" s="876"/>
      <c r="C45" s="62" t="s">
        <v>294</v>
      </c>
      <c r="D45" s="62" t="s">
        <v>295</v>
      </c>
      <c r="E45" s="62" t="s">
        <v>296</v>
      </c>
      <c r="F45" s="62" t="s">
        <v>297</v>
      </c>
      <c r="G45" s="62" t="s">
        <v>298</v>
      </c>
      <c r="H45" s="62" t="s">
        <v>299</v>
      </c>
      <c r="I45" s="62" t="s">
        <v>300</v>
      </c>
      <c r="J45" s="62" t="s">
        <v>301</v>
      </c>
      <c r="K45" s="62" t="s">
        <v>302</v>
      </c>
      <c r="L45" s="62" t="s">
        <v>303</v>
      </c>
      <c r="M45" s="62" t="s">
        <v>304</v>
      </c>
      <c r="N45" s="62" t="s">
        <v>305</v>
      </c>
      <c r="O45" s="55"/>
      <c r="P45" s="55"/>
      <c r="Q45" s="55"/>
      <c r="R45" s="55"/>
    </row>
    <row r="46" spans="1:18" x14ac:dyDescent="0.25">
      <c r="A46" s="865">
        <f>IF(A26&gt;0,A26,"")</f>
        <v>1</v>
      </c>
      <c r="B46" s="866"/>
      <c r="C46" s="63"/>
      <c r="D46" s="63"/>
      <c r="E46" s="63"/>
      <c r="F46" s="63"/>
      <c r="G46" s="63"/>
      <c r="H46" s="63"/>
      <c r="I46" s="63"/>
      <c r="J46" s="270"/>
      <c r="K46" s="270"/>
      <c r="L46" s="63"/>
      <c r="M46" s="63"/>
      <c r="N46" s="63"/>
      <c r="O46" s="55"/>
      <c r="P46" s="55"/>
      <c r="Q46" s="55"/>
      <c r="R46" s="55"/>
    </row>
    <row r="47" spans="1:18" x14ac:dyDescent="0.25">
      <c r="A47" s="865">
        <f>IF(A27&gt;0,A27,"")</f>
        <v>2</v>
      </c>
      <c r="B47" s="866"/>
      <c r="C47" s="63"/>
      <c r="D47" s="285"/>
      <c r="E47" s="285"/>
      <c r="F47" s="285"/>
      <c r="G47" s="63"/>
      <c r="H47" s="63"/>
      <c r="I47" s="63"/>
      <c r="J47" s="63"/>
      <c r="K47" s="63"/>
      <c r="L47" s="270"/>
      <c r="M47" s="270"/>
      <c r="N47" s="270"/>
      <c r="O47" s="55"/>
      <c r="P47" s="55"/>
      <c r="Q47" s="55"/>
      <c r="R47" s="55"/>
    </row>
    <row r="48" spans="1:18" hidden="1" x14ac:dyDescent="0.25">
      <c r="A48" s="865">
        <v>7</v>
      </c>
      <c r="B48" s="866"/>
      <c r="C48" s="63"/>
      <c r="D48" s="63"/>
      <c r="E48" s="63"/>
      <c r="F48" s="63"/>
      <c r="G48" s="63"/>
      <c r="H48" s="63"/>
      <c r="I48" s="63"/>
      <c r="J48" s="63"/>
      <c r="K48" s="63"/>
      <c r="L48" s="63"/>
      <c r="M48" s="63"/>
      <c r="N48" s="63"/>
      <c r="O48" s="55"/>
      <c r="P48" s="55"/>
      <c r="Q48" s="55"/>
      <c r="R48" s="55"/>
    </row>
    <row r="49" spans="1:18" ht="15.75" hidden="1" thickBot="1" x14ac:dyDescent="0.3">
      <c r="A49" s="1056"/>
      <c r="B49" s="1057"/>
      <c r="C49" s="64"/>
      <c r="D49" s="64"/>
      <c r="E49" s="64"/>
      <c r="F49" s="64"/>
      <c r="G49" s="64"/>
      <c r="H49" s="64"/>
      <c r="I49" s="64"/>
      <c r="J49" s="64"/>
      <c r="K49" s="64"/>
      <c r="L49" s="64"/>
      <c r="M49" s="64"/>
      <c r="N49" s="64"/>
      <c r="O49" s="55"/>
      <c r="P49" s="55"/>
      <c r="Q49" s="55"/>
      <c r="R49" s="55"/>
    </row>
    <row r="50" spans="1:18" hidden="1" x14ac:dyDescent="0.25">
      <c r="A50" s="865">
        <v>8</v>
      </c>
      <c r="B50" s="866"/>
      <c r="C50" s="63"/>
      <c r="D50" s="63"/>
      <c r="E50" s="63"/>
      <c r="F50" s="63"/>
      <c r="G50" s="63"/>
      <c r="H50" s="63"/>
      <c r="I50" s="63"/>
      <c r="J50" s="63"/>
      <c r="K50" s="63"/>
      <c r="L50" s="63"/>
      <c r="M50" s="63"/>
      <c r="N50" s="65"/>
      <c r="O50" s="66"/>
      <c r="P50" s="55"/>
      <c r="Q50" s="55"/>
      <c r="R50" s="55"/>
    </row>
    <row r="51" spans="1:18" ht="15.75" hidden="1" thickBot="1" x14ac:dyDescent="0.3">
      <c r="A51" s="1056"/>
      <c r="B51" s="1057"/>
      <c r="C51" s="64"/>
      <c r="D51" s="64"/>
      <c r="E51" s="64"/>
      <c r="F51" s="64"/>
      <c r="G51" s="64"/>
      <c r="H51" s="64"/>
      <c r="I51" s="64"/>
      <c r="J51" s="64"/>
      <c r="K51" s="64"/>
      <c r="L51" s="64"/>
      <c r="M51" s="64"/>
      <c r="N51" s="64"/>
      <c r="O51" s="55"/>
      <c r="P51" s="55"/>
      <c r="Q51" s="55"/>
      <c r="R51" s="55"/>
    </row>
    <row r="52" spans="1:18" hidden="1" x14ac:dyDescent="0.25">
      <c r="A52" s="865">
        <v>9</v>
      </c>
      <c r="B52" s="866"/>
      <c r="C52" s="63"/>
      <c r="D52" s="63"/>
      <c r="E52" s="63"/>
      <c r="F52" s="63"/>
      <c r="G52" s="63"/>
      <c r="H52" s="63"/>
      <c r="I52" s="63"/>
      <c r="J52" s="63"/>
      <c r="K52" s="63"/>
      <c r="L52" s="63"/>
      <c r="M52" s="63"/>
      <c r="N52" s="63"/>
      <c r="O52" s="55"/>
      <c r="P52" s="55"/>
      <c r="Q52" s="55"/>
      <c r="R52" s="55"/>
    </row>
    <row r="53" spans="1:18" ht="15.75" hidden="1" thickBot="1" x14ac:dyDescent="0.3">
      <c r="A53" s="1056"/>
      <c r="B53" s="1057"/>
      <c r="C53" s="64"/>
      <c r="D53" s="64"/>
      <c r="E53" s="64"/>
      <c r="F53" s="64"/>
      <c r="G53" s="64"/>
      <c r="H53" s="64"/>
      <c r="I53" s="64"/>
      <c r="J53" s="64"/>
      <c r="K53" s="64"/>
      <c r="L53" s="64"/>
      <c r="M53" s="64"/>
      <c r="N53" s="64"/>
      <c r="O53" s="55"/>
      <c r="P53" s="55"/>
      <c r="Q53" s="55"/>
      <c r="R53" s="55"/>
    </row>
    <row r="54" spans="1:18" hidden="1" x14ac:dyDescent="0.25">
      <c r="A54" s="865">
        <v>10</v>
      </c>
      <c r="B54" s="866"/>
      <c r="C54" s="63"/>
      <c r="D54" s="63"/>
      <c r="E54" s="63"/>
      <c r="F54" s="63"/>
      <c r="G54" s="63"/>
      <c r="H54" s="63"/>
      <c r="I54" s="63"/>
      <c r="J54" s="63"/>
      <c r="K54" s="63"/>
      <c r="L54" s="63"/>
      <c r="M54" s="63"/>
      <c r="N54" s="63"/>
      <c r="O54" s="55"/>
      <c r="P54" s="55"/>
      <c r="Q54" s="55"/>
      <c r="R54" s="55"/>
    </row>
    <row r="55" spans="1:18" ht="15.75" hidden="1" thickBot="1" x14ac:dyDescent="0.3">
      <c r="A55" s="1056"/>
      <c r="B55" s="1057"/>
      <c r="C55" s="64"/>
      <c r="D55" s="64"/>
      <c r="E55" s="64"/>
      <c r="F55" s="64"/>
      <c r="G55" s="64"/>
      <c r="H55" s="64"/>
      <c r="I55" s="64"/>
      <c r="J55" s="64"/>
      <c r="K55" s="64"/>
      <c r="L55" s="64"/>
      <c r="M55" s="64"/>
      <c r="N55" s="64"/>
      <c r="O55" s="55"/>
      <c r="P55" s="55"/>
      <c r="Q55" s="55"/>
      <c r="R55" s="55"/>
    </row>
    <row r="56" spans="1:18" x14ac:dyDescent="0.25">
      <c r="A56" s="278"/>
      <c r="B56" s="278"/>
      <c r="C56" s="278"/>
      <c r="D56" s="278"/>
      <c r="E56" s="278"/>
      <c r="F56" s="278"/>
      <c r="G56" s="278"/>
      <c r="H56" s="278"/>
      <c r="I56" s="278"/>
      <c r="J56" s="278"/>
      <c r="K56" s="278"/>
      <c r="L56" s="278"/>
      <c r="M56" s="278"/>
      <c r="N56" s="278"/>
      <c r="O56" s="55"/>
      <c r="P56" s="55"/>
      <c r="Q56" s="55"/>
      <c r="R56" s="55"/>
    </row>
    <row r="57" spans="1:18" x14ac:dyDescent="0.25">
      <c r="A57" s="978" t="s">
        <v>306</v>
      </c>
      <c r="B57" s="979"/>
      <c r="C57" s="979"/>
      <c r="D57" s="979"/>
      <c r="E57" s="979"/>
      <c r="F57" s="979"/>
      <c r="G57" s="979"/>
      <c r="H57" s="979"/>
      <c r="I57" s="979"/>
      <c r="J57" s="979"/>
      <c r="K57" s="979"/>
      <c r="L57" s="979"/>
      <c r="M57" s="979"/>
      <c r="N57" s="980"/>
      <c r="O57" s="55"/>
      <c r="P57" s="55"/>
      <c r="Q57" s="55"/>
      <c r="R57" s="55"/>
    </row>
    <row r="58" spans="1:18" x14ac:dyDescent="0.25">
      <c r="A58" s="271" t="s">
        <v>307</v>
      </c>
      <c r="B58" s="1016" t="s">
        <v>308</v>
      </c>
      <c r="C58" s="1017"/>
      <c r="D58" s="1017"/>
      <c r="E58" s="1017"/>
      <c r="F58" s="1018"/>
      <c r="G58" s="1014" t="s">
        <v>309</v>
      </c>
      <c r="H58" s="1014"/>
      <c r="I58" s="1014" t="s">
        <v>310</v>
      </c>
      <c r="J58" s="1014"/>
      <c r="K58" s="1014" t="s">
        <v>311</v>
      </c>
      <c r="L58" s="1014"/>
      <c r="M58" s="1015" t="s">
        <v>312</v>
      </c>
      <c r="N58" s="1015"/>
      <c r="O58" s="55"/>
      <c r="P58" s="55"/>
      <c r="Q58" s="55"/>
      <c r="R58" s="55"/>
    </row>
    <row r="59" spans="1:18" x14ac:dyDescent="0.25">
      <c r="A59" s="272" t="s">
        <v>470</v>
      </c>
      <c r="B59" s="981" t="s">
        <v>375</v>
      </c>
      <c r="C59" s="982"/>
      <c r="D59" s="982"/>
      <c r="E59" s="982"/>
      <c r="F59" s="983"/>
      <c r="G59" s="984">
        <v>26.5</v>
      </c>
      <c r="H59" s="985"/>
      <c r="I59" s="1000">
        <v>40</v>
      </c>
      <c r="J59" s="1000"/>
      <c r="K59" s="1000">
        <v>40</v>
      </c>
      <c r="L59" s="1000"/>
      <c r="M59" s="836">
        <f>G59*I59</f>
        <v>1060</v>
      </c>
      <c r="N59" s="836"/>
      <c r="O59" s="55"/>
      <c r="P59" s="55"/>
      <c r="Q59" s="55"/>
      <c r="R59" s="55"/>
    </row>
    <row r="60" spans="1:18" x14ac:dyDescent="0.25">
      <c r="A60" s="272"/>
      <c r="B60" s="981"/>
      <c r="C60" s="982"/>
      <c r="D60" s="982"/>
      <c r="E60" s="982"/>
      <c r="F60" s="983"/>
      <c r="G60" s="984"/>
      <c r="H60" s="985"/>
      <c r="I60" s="1000"/>
      <c r="J60" s="1000"/>
      <c r="K60" s="1000"/>
      <c r="L60" s="1000"/>
      <c r="M60" s="836"/>
      <c r="N60" s="836"/>
      <c r="O60" s="55"/>
      <c r="P60" s="55"/>
      <c r="Q60" s="55"/>
      <c r="R60" s="55"/>
    </row>
    <row r="61" spans="1:18" x14ac:dyDescent="0.25">
      <c r="A61" s="272" t="s">
        <v>476</v>
      </c>
      <c r="B61" s="981" t="s">
        <v>414</v>
      </c>
      <c r="C61" s="982"/>
      <c r="D61" s="982"/>
      <c r="E61" s="982"/>
      <c r="F61" s="983"/>
      <c r="G61" s="984">
        <v>15.1</v>
      </c>
      <c r="H61" s="985"/>
      <c r="I61" s="1000">
        <v>20</v>
      </c>
      <c r="J61" s="1000"/>
      <c r="K61" s="1000">
        <v>20</v>
      </c>
      <c r="L61" s="1000"/>
      <c r="M61" s="836">
        <f>G61*I61</f>
        <v>302</v>
      </c>
      <c r="N61" s="836"/>
      <c r="O61" s="55"/>
      <c r="P61" s="55"/>
      <c r="Q61" s="55"/>
      <c r="R61" s="55"/>
    </row>
    <row r="62" spans="1:18" x14ac:dyDescent="0.25">
      <c r="A62" s="272"/>
      <c r="B62" s="981"/>
      <c r="C62" s="982"/>
      <c r="D62" s="982"/>
      <c r="E62" s="982"/>
      <c r="F62" s="983"/>
      <c r="G62" s="984"/>
      <c r="H62" s="985"/>
      <c r="I62" s="1000"/>
      <c r="J62" s="1000"/>
      <c r="K62" s="1000"/>
      <c r="L62" s="1000"/>
      <c r="M62" s="1178"/>
      <c r="N62" s="1178"/>
      <c r="O62" s="55"/>
      <c r="P62" s="55"/>
      <c r="Q62" s="55"/>
      <c r="R62" s="55"/>
    </row>
    <row r="63" spans="1:18" x14ac:dyDescent="0.25">
      <c r="A63" s="272"/>
      <c r="B63" s="981"/>
      <c r="C63" s="982"/>
      <c r="D63" s="982"/>
      <c r="E63" s="982"/>
      <c r="F63" s="983"/>
      <c r="G63" s="984"/>
      <c r="H63" s="985"/>
      <c r="I63" s="1000"/>
      <c r="J63" s="1000"/>
      <c r="K63" s="1000"/>
      <c r="L63" s="1000"/>
      <c r="M63" s="1178"/>
      <c r="N63" s="1178"/>
      <c r="O63" s="55"/>
      <c r="P63" s="55"/>
      <c r="Q63" s="55"/>
      <c r="R63" s="55"/>
    </row>
    <row r="64" spans="1:18" x14ac:dyDescent="0.25">
      <c r="A64" s="272"/>
      <c r="B64" s="981"/>
      <c r="C64" s="982"/>
      <c r="D64" s="982"/>
      <c r="E64" s="982"/>
      <c r="F64" s="983"/>
      <c r="G64" s="984"/>
      <c r="H64" s="985"/>
      <c r="I64" s="1000"/>
      <c r="J64" s="1000"/>
      <c r="K64" s="1000"/>
      <c r="L64" s="1000"/>
      <c r="M64" s="1178"/>
      <c r="N64" s="1178"/>
      <c r="O64" s="55"/>
      <c r="P64" s="55"/>
      <c r="Q64" s="55"/>
      <c r="R64" s="55"/>
    </row>
    <row r="65" spans="1:18" x14ac:dyDescent="0.25">
      <c r="A65" s="272"/>
      <c r="B65" s="981"/>
      <c r="C65" s="982"/>
      <c r="D65" s="982"/>
      <c r="E65" s="982"/>
      <c r="F65" s="983"/>
      <c r="G65" s="984"/>
      <c r="H65" s="985"/>
      <c r="I65" s="1000"/>
      <c r="J65" s="1000"/>
      <c r="K65" s="1000"/>
      <c r="L65" s="1000"/>
      <c r="M65" s="1178"/>
      <c r="N65" s="1178"/>
      <c r="O65" s="55"/>
      <c r="P65" s="55"/>
      <c r="Q65" s="55"/>
      <c r="R65" s="55"/>
    </row>
    <row r="66" spans="1:18" x14ac:dyDescent="0.25">
      <c r="A66" s="277">
        <f>COUNTA(B59:F65)</f>
        <v>2</v>
      </c>
      <c r="B66" s="1012" t="s">
        <v>313</v>
      </c>
      <c r="C66" s="1012"/>
      <c r="D66" s="1012"/>
      <c r="E66" s="1012"/>
      <c r="F66" s="1012"/>
      <c r="G66" s="1012"/>
      <c r="H66" s="1012"/>
      <c r="I66" s="1012"/>
      <c r="J66" s="1012"/>
      <c r="K66" s="1012"/>
      <c r="L66" s="1013"/>
      <c r="M66" s="1001">
        <f>SUM(M59:N65)</f>
        <v>1362</v>
      </c>
      <c r="N66" s="1002"/>
      <c r="O66" s="55"/>
      <c r="P66" s="55"/>
      <c r="Q66" s="55"/>
      <c r="R66" s="55"/>
    </row>
    <row r="67" spans="1:18" x14ac:dyDescent="0.25">
      <c r="A67" s="278"/>
      <c r="B67" s="278"/>
      <c r="C67" s="278"/>
      <c r="D67" s="278"/>
      <c r="E67" s="278"/>
      <c r="F67" s="278"/>
      <c r="G67" s="278"/>
      <c r="H67" s="278"/>
      <c r="I67" s="278"/>
      <c r="J67" s="278"/>
      <c r="K67" s="278"/>
      <c r="L67" s="278"/>
      <c r="M67" s="278"/>
      <c r="N67" s="278"/>
      <c r="O67" s="55"/>
      <c r="P67" s="55"/>
      <c r="Q67" s="55"/>
      <c r="R67" s="55"/>
    </row>
    <row r="68" spans="1:18" x14ac:dyDescent="0.25">
      <c r="A68" s="978" t="s">
        <v>314</v>
      </c>
      <c r="B68" s="979"/>
      <c r="C68" s="979"/>
      <c r="D68" s="979"/>
      <c r="E68" s="979"/>
      <c r="F68" s="979"/>
      <c r="G68" s="979"/>
      <c r="H68" s="979"/>
      <c r="I68" s="979"/>
      <c r="J68" s="979"/>
      <c r="K68" s="979"/>
      <c r="L68" s="979"/>
      <c r="M68" s="979"/>
      <c r="N68" s="980"/>
      <c r="O68" s="55"/>
      <c r="P68" s="55"/>
      <c r="Q68" s="55"/>
      <c r="R68" s="55"/>
    </row>
    <row r="69" spans="1:18" x14ac:dyDescent="0.25">
      <c r="A69" s="1009" t="s">
        <v>315</v>
      </c>
      <c r="B69" s="1010"/>
      <c r="C69" s="1010"/>
      <c r="D69" s="1011"/>
      <c r="E69" s="1009" t="s">
        <v>115</v>
      </c>
      <c r="F69" s="1010"/>
      <c r="G69" s="1010"/>
      <c r="H69" s="1010"/>
      <c r="I69" s="1010"/>
      <c r="J69" s="1010"/>
      <c r="K69" s="1010"/>
      <c r="L69" s="1010"/>
      <c r="M69" s="997" t="s">
        <v>316</v>
      </c>
      <c r="N69" s="999"/>
      <c r="O69" s="55"/>
      <c r="P69" s="55"/>
      <c r="Q69" s="55"/>
      <c r="R69" s="55"/>
    </row>
    <row r="70" spans="1:18" x14ac:dyDescent="0.25">
      <c r="A70" s="1003" t="s">
        <v>576</v>
      </c>
      <c r="B70" s="1004"/>
      <c r="C70" s="1004"/>
      <c r="D70" s="1005"/>
      <c r="E70" s="1003" t="s">
        <v>573</v>
      </c>
      <c r="F70" s="1004"/>
      <c r="G70" s="1004"/>
      <c r="H70" s="1004"/>
      <c r="I70" s="1004"/>
      <c r="J70" s="1004"/>
      <c r="K70" s="1004"/>
      <c r="L70" s="1004"/>
      <c r="M70" s="1176">
        <v>10000</v>
      </c>
      <c r="N70" s="1177"/>
      <c r="O70" s="55"/>
      <c r="P70" s="55"/>
      <c r="Q70" s="55"/>
      <c r="R70" s="55"/>
    </row>
    <row r="71" spans="1:18" x14ac:dyDescent="0.25">
      <c r="A71" s="1003"/>
      <c r="B71" s="1004"/>
      <c r="C71" s="1004"/>
      <c r="D71" s="1005"/>
      <c r="E71" s="1003"/>
      <c r="F71" s="1004"/>
      <c r="G71" s="1004"/>
      <c r="H71" s="1004"/>
      <c r="I71" s="1004"/>
      <c r="J71" s="1004"/>
      <c r="K71" s="1004"/>
      <c r="L71" s="1004"/>
      <c r="M71" s="993"/>
      <c r="N71" s="994"/>
      <c r="O71" s="55"/>
      <c r="P71" s="55"/>
      <c r="Q71" s="55"/>
      <c r="R71" s="55"/>
    </row>
    <row r="72" spans="1:18" x14ac:dyDescent="0.25">
      <c r="A72" s="1003"/>
      <c r="B72" s="1004"/>
      <c r="C72" s="1004"/>
      <c r="D72" s="1005"/>
      <c r="E72" s="1003"/>
      <c r="F72" s="1004"/>
      <c r="G72" s="1004"/>
      <c r="H72" s="1004"/>
      <c r="I72" s="1004"/>
      <c r="J72" s="1004"/>
      <c r="K72" s="1004"/>
      <c r="L72" s="1004"/>
      <c r="M72" s="993"/>
      <c r="N72" s="994"/>
      <c r="O72" s="55"/>
      <c r="P72" s="55"/>
      <c r="Q72" s="55"/>
      <c r="R72" s="55"/>
    </row>
    <row r="73" spans="1:18" x14ac:dyDescent="0.25">
      <c r="A73" s="997" t="s">
        <v>317</v>
      </c>
      <c r="B73" s="998"/>
      <c r="C73" s="998"/>
      <c r="D73" s="998"/>
      <c r="E73" s="998"/>
      <c r="F73" s="998"/>
      <c r="G73" s="998"/>
      <c r="H73" s="998"/>
      <c r="I73" s="998"/>
      <c r="J73" s="998"/>
      <c r="K73" s="998"/>
      <c r="L73" s="999"/>
      <c r="M73" s="1001">
        <f>SUM(M66+M70)</f>
        <v>11362</v>
      </c>
      <c r="N73" s="1002"/>
      <c r="O73" s="55"/>
      <c r="P73" s="55"/>
      <c r="Q73" s="55"/>
      <c r="R73" s="55"/>
    </row>
  </sheetData>
  <mergeCells count="163">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5:H35"/>
    <mergeCell ref="I35:J35"/>
    <mergeCell ref="K35:L35"/>
    <mergeCell ref="M35:N35"/>
    <mergeCell ref="O35:P35"/>
    <mergeCell ref="Q35:R35"/>
    <mergeCell ref="O32:P32"/>
    <mergeCell ref="Q32:R32"/>
    <mergeCell ref="A33:H33"/>
    <mergeCell ref="I33:J33"/>
    <mergeCell ref="K33:L33"/>
    <mergeCell ref="M33:N33"/>
    <mergeCell ref="O33:P33"/>
    <mergeCell ref="Q33:R33"/>
    <mergeCell ref="A34:H34"/>
    <mergeCell ref="I34:J34"/>
    <mergeCell ref="K34:L34"/>
    <mergeCell ref="M34:N34"/>
    <mergeCell ref="Q34:R34"/>
    <mergeCell ref="O34:P34"/>
    <mergeCell ref="A39:H39"/>
    <mergeCell ref="I39:J39"/>
    <mergeCell ref="K39:L39"/>
    <mergeCell ref="M39:N39"/>
    <mergeCell ref="O39:P39"/>
    <mergeCell ref="Q39:R39"/>
    <mergeCell ref="A36:H36"/>
    <mergeCell ref="I36:J36"/>
    <mergeCell ref="K36:L36"/>
    <mergeCell ref="M36:N36"/>
    <mergeCell ref="O36:P36"/>
    <mergeCell ref="Q36:R36"/>
    <mergeCell ref="A37:H37"/>
    <mergeCell ref="A38:XFD38"/>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2:H42"/>
    <mergeCell ref="I42:J42"/>
    <mergeCell ref="K42:L42"/>
    <mergeCell ref="M42:N42"/>
    <mergeCell ref="A57:N57"/>
    <mergeCell ref="B58:F58"/>
    <mergeCell ref="G58:H58"/>
    <mergeCell ref="I58:J58"/>
    <mergeCell ref="K58:L58"/>
    <mergeCell ref="M58:N58"/>
    <mergeCell ref="A48:B49"/>
    <mergeCell ref="A50:B51"/>
    <mergeCell ref="A52:B53"/>
    <mergeCell ref="A54:B55"/>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A73:L73"/>
    <mergeCell ref="M73:N73"/>
    <mergeCell ref="A71:D71"/>
    <mergeCell ref="E71:L71"/>
    <mergeCell ref="M71:N71"/>
    <mergeCell ref="A72:D72"/>
    <mergeCell ref="E72:L72"/>
    <mergeCell ref="M72:N72"/>
    <mergeCell ref="A68:N68"/>
    <mergeCell ref="A69:D69"/>
    <mergeCell ref="E69:L69"/>
    <mergeCell ref="M69:N69"/>
    <mergeCell ref="A70:D70"/>
    <mergeCell ref="E70:L70"/>
    <mergeCell ref="M70:N70"/>
  </mergeCells>
  <conditionalFormatting sqref="C50:N50 C52:N52 C54:N54 C46:N48">
    <cfRule type="cellIs" dxfId="42" priority="1" stopIfTrue="1" operator="equal">
      <formula>"x"</formula>
    </cfRule>
  </conditionalFormatting>
  <conditionalFormatting sqref="C51:N51 C49:N49 C53:N53 C55:N55">
    <cfRule type="cellIs" dxfId="4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55" xr:uid="{00000000-0002-0000-0D00-000000000000}"/>
  </dataValidations>
  <pageMargins left="0.7" right="0.7" top="0.75" bottom="0.75" header="0.3" footer="0.3"/>
  <pageSetup paperSize="9" scale="7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R78"/>
  <sheetViews>
    <sheetView topLeftCell="A43" zoomScale="89" zoomScaleNormal="89" workbookViewId="0">
      <selection activeCell="I29" sqref="I29:N29"/>
    </sheetView>
  </sheetViews>
  <sheetFormatPr defaultRowHeight="15" x14ac:dyDescent="0.25"/>
  <cols>
    <col min="4" max="4" width="11.7109375" bestFit="1" customWidth="1"/>
  </cols>
  <sheetData>
    <row r="2" spans="1:18" ht="18.75" thickBot="1" x14ac:dyDescent="0.3">
      <c r="A2" s="912" t="s">
        <v>390</v>
      </c>
      <c r="B2" s="912"/>
      <c r="C2" s="912"/>
      <c r="D2" s="912"/>
      <c r="E2" s="912"/>
      <c r="F2" s="912"/>
      <c r="G2" s="912"/>
      <c r="H2" s="912"/>
      <c r="I2" s="912"/>
      <c r="J2" s="912"/>
      <c r="K2" s="912"/>
      <c r="L2" s="912"/>
      <c r="M2" s="912"/>
      <c r="N2" s="912"/>
      <c r="O2" s="390"/>
      <c r="P2" s="390"/>
      <c r="Q2" s="390"/>
      <c r="R2" s="390"/>
    </row>
    <row r="3" spans="1:18" x14ac:dyDescent="0.25">
      <c r="A3" s="56"/>
      <c r="B3" s="56"/>
      <c r="C3" s="56"/>
      <c r="D3" s="56"/>
      <c r="E3" s="56"/>
      <c r="F3" s="56"/>
      <c r="G3" s="56"/>
      <c r="H3" s="56"/>
      <c r="I3" s="56"/>
      <c r="J3" s="56"/>
      <c r="K3" s="56"/>
      <c r="L3" s="56"/>
      <c r="M3" s="56"/>
      <c r="N3" s="56"/>
      <c r="O3" s="57"/>
      <c r="P3" s="57"/>
      <c r="Q3" s="57"/>
      <c r="R3" s="57"/>
    </row>
    <row r="4" spans="1:18" x14ac:dyDescent="0.25">
      <c r="A4" s="913" t="s">
        <v>391</v>
      </c>
      <c r="B4" s="914"/>
      <c r="C4" s="914"/>
      <c r="D4" s="915"/>
      <c r="E4" s="916" t="s">
        <v>718</v>
      </c>
      <c r="F4" s="917"/>
      <c r="G4" s="917"/>
      <c r="H4" s="918"/>
      <c r="I4" s="1183" t="s">
        <v>737</v>
      </c>
      <c r="J4" s="1184"/>
      <c r="K4" s="1184"/>
      <c r="L4" s="1184"/>
      <c r="M4" s="1184"/>
      <c r="N4" s="1184"/>
      <c r="O4" s="57"/>
      <c r="P4" s="57"/>
      <c r="Q4" s="57"/>
      <c r="R4" s="57"/>
    </row>
    <row r="5" spans="1:18" x14ac:dyDescent="0.25">
      <c r="A5" s="928" t="s">
        <v>392</v>
      </c>
      <c r="B5" s="929"/>
      <c r="C5" s="929"/>
      <c r="D5" s="930"/>
      <c r="E5" s="934" t="s">
        <v>720</v>
      </c>
      <c r="F5" s="935"/>
      <c r="G5" s="935"/>
      <c r="H5" s="935"/>
      <c r="I5" s="936" t="s">
        <v>738</v>
      </c>
      <c r="J5" s="937"/>
      <c r="K5" s="937"/>
      <c r="L5" s="1032"/>
      <c r="M5" s="1032"/>
      <c r="N5" s="1033"/>
      <c r="O5" s="57"/>
      <c r="P5" s="57"/>
      <c r="Q5" s="57"/>
      <c r="R5" s="57"/>
    </row>
    <row r="6" spans="1:18" x14ac:dyDescent="0.25">
      <c r="A6" s="931"/>
      <c r="B6" s="932"/>
      <c r="C6" s="932"/>
      <c r="D6" s="933"/>
      <c r="E6" s="935"/>
      <c r="F6" s="935"/>
      <c r="G6" s="935"/>
      <c r="H6" s="935"/>
      <c r="I6" s="1034"/>
      <c r="J6" s="1035"/>
      <c r="K6" s="1035"/>
      <c r="L6" s="1035"/>
      <c r="M6" s="1035"/>
      <c r="N6" s="1036"/>
      <c r="O6" s="57"/>
      <c r="P6" s="57"/>
      <c r="Q6" s="57"/>
      <c r="R6" s="57"/>
    </row>
    <row r="7" spans="1:18" x14ac:dyDescent="0.25">
      <c r="A7" s="943" t="s">
        <v>279</v>
      </c>
      <c r="B7" s="944"/>
      <c r="C7" s="944"/>
      <c r="D7" s="945"/>
      <c r="E7" s="949" t="s">
        <v>449</v>
      </c>
      <c r="F7" s="949"/>
      <c r="G7" s="949"/>
      <c r="H7" s="950"/>
      <c r="I7" s="1015" t="s">
        <v>280</v>
      </c>
      <c r="J7" s="1015"/>
      <c r="K7" s="1015"/>
      <c r="L7" s="1015"/>
      <c r="M7" s="1015"/>
      <c r="N7" s="1015"/>
      <c r="O7" s="57"/>
      <c r="P7" s="57"/>
      <c r="Q7" s="57"/>
      <c r="R7" s="57"/>
    </row>
    <row r="8" spans="1:18" x14ac:dyDescent="0.25">
      <c r="A8" s="946"/>
      <c r="B8" s="947"/>
      <c r="C8" s="947"/>
      <c r="D8" s="948"/>
      <c r="E8" s="951"/>
      <c r="F8" s="951"/>
      <c r="G8" s="951"/>
      <c r="H8" s="952"/>
      <c r="I8" s="1037">
        <v>2021</v>
      </c>
      <c r="J8" s="1038"/>
      <c r="K8" s="1015">
        <v>2022</v>
      </c>
      <c r="L8" s="1015"/>
      <c r="M8" s="1015">
        <v>2023</v>
      </c>
      <c r="N8" s="1015"/>
      <c r="O8" s="57"/>
      <c r="P8" s="57"/>
      <c r="Q8" s="57"/>
      <c r="R8" s="57"/>
    </row>
    <row r="9" spans="1:18" x14ac:dyDescent="0.25">
      <c r="A9" s="920" t="s">
        <v>281</v>
      </c>
      <c r="B9" s="921"/>
      <c r="C9" s="921"/>
      <c r="D9" s="922"/>
      <c r="E9" s="923" t="s">
        <v>739</v>
      </c>
      <c r="F9" s="923"/>
      <c r="G9" s="923"/>
      <c r="H9" s="924"/>
      <c r="I9" s="1026" t="s">
        <v>338</v>
      </c>
      <c r="J9" s="1027"/>
      <c r="K9" s="1028" t="s">
        <v>338</v>
      </c>
      <c r="L9" s="1028"/>
      <c r="M9" s="1028"/>
      <c r="N9" s="1028"/>
      <c r="O9" s="57"/>
      <c r="P9" s="57"/>
      <c r="Q9" s="57"/>
      <c r="R9" s="57"/>
    </row>
    <row r="10" spans="1:18" ht="66" customHeight="1" x14ac:dyDescent="0.25">
      <c r="A10" s="972" t="s">
        <v>283</v>
      </c>
      <c r="B10" s="973"/>
      <c r="C10" s="1060" t="s">
        <v>746</v>
      </c>
      <c r="D10" s="975"/>
      <c r="E10" s="975"/>
      <c r="F10" s="975"/>
      <c r="G10" s="975"/>
      <c r="H10" s="975"/>
      <c r="I10" s="975"/>
      <c r="J10" s="975"/>
      <c r="K10" s="975"/>
      <c r="L10" s="975"/>
      <c r="M10" s="975"/>
      <c r="N10" s="976"/>
      <c r="O10" s="390"/>
      <c r="P10" s="390"/>
      <c r="Q10" s="390"/>
      <c r="R10" s="390"/>
    </row>
    <row r="11" spans="1:18" x14ac:dyDescent="0.25">
      <c r="A11" s="972"/>
      <c r="B11" s="973"/>
      <c r="C11" s="974"/>
      <c r="D11" s="1023"/>
      <c r="E11" s="1023"/>
      <c r="F11" s="1023"/>
      <c r="G11" s="1023"/>
      <c r="H11" s="1023"/>
      <c r="I11" s="1023"/>
      <c r="J11" s="1023"/>
      <c r="K11" s="1023"/>
      <c r="L11" s="1023"/>
      <c r="M11" s="1023"/>
      <c r="N11" s="1024"/>
      <c r="O11" s="390"/>
      <c r="P11" s="390"/>
      <c r="Q11" s="390"/>
      <c r="R11" s="390"/>
    </row>
    <row r="12" spans="1:18" x14ac:dyDescent="0.25">
      <c r="A12" s="956" t="s">
        <v>284</v>
      </c>
      <c r="B12" s="957"/>
      <c r="C12" s="1025" t="s">
        <v>800</v>
      </c>
      <c r="D12" s="963"/>
      <c r="E12" s="963"/>
      <c r="F12" s="963"/>
      <c r="G12" s="963"/>
      <c r="H12" s="963"/>
      <c r="I12" s="963"/>
      <c r="J12" s="963"/>
      <c r="K12" s="963"/>
      <c r="L12" s="963"/>
      <c r="M12" s="963"/>
      <c r="N12" s="964"/>
      <c r="O12" s="390"/>
      <c r="P12" s="390"/>
      <c r="Q12" s="390"/>
      <c r="R12" s="390"/>
    </row>
    <row r="13" spans="1:18" x14ac:dyDescent="0.25">
      <c r="A13" s="958"/>
      <c r="B13" s="959"/>
      <c r="C13" s="965"/>
      <c r="D13" s="966"/>
      <c r="E13" s="966"/>
      <c r="F13" s="966"/>
      <c r="G13" s="966"/>
      <c r="H13" s="966"/>
      <c r="I13" s="966"/>
      <c r="J13" s="966"/>
      <c r="K13" s="966"/>
      <c r="L13" s="966"/>
      <c r="M13" s="966"/>
      <c r="N13" s="967"/>
      <c r="O13" s="390"/>
      <c r="P13" s="390"/>
      <c r="Q13" s="390"/>
      <c r="R13" s="390"/>
    </row>
    <row r="14" spans="1:18" x14ac:dyDescent="0.25">
      <c r="A14" s="958"/>
      <c r="B14" s="959"/>
      <c r="C14" s="965"/>
      <c r="D14" s="966"/>
      <c r="E14" s="966"/>
      <c r="F14" s="966"/>
      <c r="G14" s="966"/>
      <c r="H14" s="966"/>
      <c r="I14" s="966"/>
      <c r="J14" s="966"/>
      <c r="K14" s="966"/>
      <c r="L14" s="966"/>
      <c r="M14" s="966"/>
      <c r="N14" s="967"/>
      <c r="O14" s="1192"/>
      <c r="P14" s="1193"/>
      <c r="Q14" s="1193"/>
      <c r="R14" s="1193"/>
    </row>
    <row r="15" spans="1:18" x14ac:dyDescent="0.25">
      <c r="A15" s="958"/>
      <c r="B15" s="959"/>
      <c r="C15" s="965"/>
      <c r="D15" s="966"/>
      <c r="E15" s="966"/>
      <c r="F15" s="966"/>
      <c r="G15" s="966"/>
      <c r="H15" s="966"/>
      <c r="I15" s="966"/>
      <c r="J15" s="966"/>
      <c r="K15" s="966"/>
      <c r="L15" s="966"/>
      <c r="M15" s="966"/>
      <c r="N15" s="967"/>
      <c r="O15" s="390"/>
      <c r="P15" s="390"/>
      <c r="Q15" s="390"/>
      <c r="R15" s="390"/>
    </row>
    <row r="16" spans="1:18" x14ac:dyDescent="0.25">
      <c r="A16" s="958"/>
      <c r="B16" s="959"/>
      <c r="C16" s="965"/>
      <c r="D16" s="966"/>
      <c r="E16" s="966"/>
      <c r="F16" s="966"/>
      <c r="G16" s="966"/>
      <c r="H16" s="966"/>
      <c r="I16" s="966"/>
      <c r="J16" s="966"/>
      <c r="K16" s="966"/>
      <c r="L16" s="966"/>
      <c r="M16" s="966"/>
      <c r="N16" s="967"/>
      <c r="O16" s="390"/>
      <c r="P16" s="390"/>
      <c r="Q16" s="390"/>
      <c r="R16" s="390"/>
    </row>
    <row r="17" spans="1:18" x14ac:dyDescent="0.25">
      <c r="A17" s="958"/>
      <c r="B17" s="959"/>
      <c r="C17" s="965"/>
      <c r="D17" s="966"/>
      <c r="E17" s="966"/>
      <c r="F17" s="966"/>
      <c r="G17" s="966"/>
      <c r="H17" s="966"/>
      <c r="I17" s="966"/>
      <c r="J17" s="966"/>
      <c r="K17" s="966"/>
      <c r="L17" s="966"/>
      <c r="M17" s="966"/>
      <c r="N17" s="967"/>
      <c r="O17" s="390"/>
      <c r="P17" s="390"/>
      <c r="Q17" s="390"/>
      <c r="R17" s="390"/>
    </row>
    <row r="18" spans="1:18" x14ac:dyDescent="0.25">
      <c r="A18" s="958"/>
      <c r="B18" s="959"/>
      <c r="C18" s="965"/>
      <c r="D18" s="966"/>
      <c r="E18" s="966"/>
      <c r="F18" s="966"/>
      <c r="G18" s="966"/>
      <c r="H18" s="966"/>
      <c r="I18" s="966"/>
      <c r="J18" s="966"/>
      <c r="K18" s="966"/>
      <c r="L18" s="966"/>
      <c r="M18" s="966"/>
      <c r="N18" s="967"/>
      <c r="O18" s="390"/>
      <c r="P18" s="390"/>
      <c r="Q18" s="390"/>
      <c r="R18" s="390"/>
    </row>
    <row r="19" spans="1:18" x14ac:dyDescent="0.25">
      <c r="A19" s="958"/>
      <c r="B19" s="959"/>
      <c r="C19" s="965"/>
      <c r="D19" s="966"/>
      <c r="E19" s="966"/>
      <c r="F19" s="966"/>
      <c r="G19" s="966"/>
      <c r="H19" s="966"/>
      <c r="I19" s="966"/>
      <c r="J19" s="966"/>
      <c r="K19" s="966"/>
      <c r="L19" s="966"/>
      <c r="M19" s="966"/>
      <c r="N19" s="967"/>
      <c r="O19" s="390"/>
      <c r="P19" s="390"/>
      <c r="Q19" s="390"/>
      <c r="R19" s="390"/>
    </row>
    <row r="20" spans="1:18" hidden="1" x14ac:dyDescent="0.25">
      <c r="A20" s="958"/>
      <c r="B20" s="959"/>
      <c r="C20" s="965"/>
      <c r="D20" s="966"/>
      <c r="E20" s="966"/>
      <c r="F20" s="966"/>
      <c r="G20" s="966"/>
      <c r="H20" s="966"/>
      <c r="I20" s="966"/>
      <c r="J20" s="966"/>
      <c r="K20" s="966"/>
      <c r="L20" s="966"/>
      <c r="M20" s="966"/>
      <c r="N20" s="967"/>
      <c r="O20" s="390"/>
      <c r="P20" s="390"/>
      <c r="Q20" s="390"/>
      <c r="R20" s="390"/>
    </row>
    <row r="21" spans="1:18" hidden="1" x14ac:dyDescent="0.25">
      <c r="A21" s="958"/>
      <c r="B21" s="959"/>
      <c r="C21" s="965"/>
      <c r="D21" s="966"/>
      <c r="E21" s="966"/>
      <c r="F21" s="966"/>
      <c r="G21" s="966"/>
      <c r="H21" s="966"/>
      <c r="I21" s="966"/>
      <c r="J21" s="966"/>
      <c r="K21" s="966"/>
      <c r="L21" s="966"/>
      <c r="M21" s="966"/>
      <c r="N21" s="967"/>
      <c r="O21" s="390"/>
      <c r="P21" s="390"/>
      <c r="Q21" s="390"/>
      <c r="R21" s="390"/>
    </row>
    <row r="22" spans="1:18" hidden="1" x14ac:dyDescent="0.25">
      <c r="A22" s="958"/>
      <c r="B22" s="959"/>
      <c r="C22" s="965"/>
      <c r="D22" s="966"/>
      <c r="E22" s="966"/>
      <c r="F22" s="966"/>
      <c r="G22" s="966"/>
      <c r="H22" s="966"/>
      <c r="I22" s="966"/>
      <c r="J22" s="966"/>
      <c r="K22" s="966"/>
      <c r="L22" s="966"/>
      <c r="M22" s="966"/>
      <c r="N22" s="967"/>
      <c r="O22" s="390"/>
      <c r="P22" s="390"/>
      <c r="Q22" s="390"/>
      <c r="R22" s="390"/>
    </row>
    <row r="23" spans="1:18" hidden="1" x14ac:dyDescent="0.25">
      <c r="A23" s="958"/>
      <c r="B23" s="959"/>
      <c r="C23" s="965"/>
      <c r="D23" s="966"/>
      <c r="E23" s="966"/>
      <c r="F23" s="966"/>
      <c r="G23" s="966"/>
      <c r="H23" s="966"/>
      <c r="I23" s="966"/>
      <c r="J23" s="966"/>
      <c r="K23" s="966"/>
      <c r="L23" s="966"/>
      <c r="M23" s="966"/>
      <c r="N23" s="967"/>
      <c r="O23" s="390"/>
      <c r="P23" s="390"/>
      <c r="Q23" s="390"/>
      <c r="R23" s="390"/>
    </row>
    <row r="24" spans="1:18" hidden="1" x14ac:dyDescent="0.25">
      <c r="A24" s="960"/>
      <c r="B24" s="961"/>
      <c r="C24" s="968"/>
      <c r="D24" s="969"/>
      <c r="E24" s="969"/>
      <c r="F24" s="969"/>
      <c r="G24" s="969"/>
      <c r="H24" s="969"/>
      <c r="I24" s="969"/>
      <c r="J24" s="969"/>
      <c r="K24" s="969"/>
      <c r="L24" s="969"/>
      <c r="M24" s="969"/>
      <c r="N24" s="970"/>
      <c r="O24" s="390"/>
      <c r="P24" s="390"/>
      <c r="Q24" s="390"/>
      <c r="R24" s="390"/>
    </row>
    <row r="25" spans="1:18" x14ac:dyDescent="0.25">
      <c r="A25" s="885" t="s">
        <v>0</v>
      </c>
      <c r="B25" s="971"/>
      <c r="C25" s="971"/>
      <c r="D25" s="971"/>
      <c r="E25" s="971"/>
      <c r="F25" s="971"/>
      <c r="G25" s="971"/>
      <c r="H25" s="971"/>
      <c r="I25" s="971"/>
      <c r="J25" s="971"/>
      <c r="K25" s="971"/>
      <c r="L25" s="971"/>
      <c r="M25" s="971"/>
      <c r="N25" s="886"/>
      <c r="O25" s="390"/>
      <c r="P25" s="390"/>
      <c r="Q25" s="390"/>
      <c r="R25" s="283"/>
    </row>
    <row r="26" spans="1:18" ht="150.75" customHeight="1" x14ac:dyDescent="0.25">
      <c r="A26" s="388">
        <v>1</v>
      </c>
      <c r="B26" s="907" t="s">
        <v>817</v>
      </c>
      <c r="C26" s="908"/>
      <c r="D26" s="908"/>
      <c r="E26" s="908"/>
      <c r="F26" s="908"/>
      <c r="G26" s="909"/>
      <c r="H26" s="388">
        <v>6</v>
      </c>
      <c r="I26" s="1142" t="s">
        <v>822</v>
      </c>
      <c r="J26" s="1143"/>
      <c r="K26" s="1143"/>
      <c r="L26" s="1143"/>
      <c r="M26" s="1143"/>
      <c r="N26" s="1144"/>
      <c r="O26" s="390"/>
      <c r="P26" s="390"/>
      <c r="Q26" s="390"/>
      <c r="R26" s="283"/>
    </row>
    <row r="27" spans="1:18" ht="87.75" customHeight="1" x14ac:dyDescent="0.25">
      <c r="A27" s="388">
        <v>2</v>
      </c>
      <c r="B27" s="907" t="s">
        <v>818</v>
      </c>
      <c r="C27" s="908"/>
      <c r="D27" s="908"/>
      <c r="E27" s="908"/>
      <c r="F27" s="908"/>
      <c r="G27" s="909"/>
      <c r="H27" s="388">
        <v>7</v>
      </c>
      <c r="I27" s="907"/>
      <c r="J27" s="908"/>
      <c r="K27" s="908"/>
      <c r="L27" s="908"/>
      <c r="M27" s="908"/>
      <c r="N27" s="909"/>
      <c r="O27" s="390"/>
      <c r="P27" s="390"/>
      <c r="Q27" s="390"/>
      <c r="R27" s="283"/>
    </row>
    <row r="28" spans="1:18" ht="77.25" customHeight="1" x14ac:dyDescent="0.25">
      <c r="A28" s="388">
        <v>3</v>
      </c>
      <c r="B28" s="1188" t="s">
        <v>819</v>
      </c>
      <c r="C28" s="1189"/>
      <c r="D28" s="1189"/>
      <c r="E28" s="1189"/>
      <c r="F28" s="1189"/>
      <c r="G28" s="1190"/>
      <c r="H28" s="388">
        <v>8</v>
      </c>
      <c r="I28" s="1191" t="s">
        <v>868</v>
      </c>
      <c r="J28" s="908"/>
      <c r="K28" s="908"/>
      <c r="L28" s="908"/>
      <c r="M28" s="908"/>
      <c r="N28" s="909"/>
      <c r="O28" s="390"/>
      <c r="P28" s="390"/>
      <c r="Q28" s="390"/>
      <c r="R28" s="283"/>
    </row>
    <row r="29" spans="1:18" ht="142.5" customHeight="1" x14ac:dyDescent="0.25">
      <c r="A29" s="388">
        <v>4</v>
      </c>
      <c r="B29" s="1142" t="s">
        <v>820</v>
      </c>
      <c r="C29" s="1143"/>
      <c r="D29" s="1143"/>
      <c r="E29" s="1143"/>
      <c r="F29" s="1143"/>
      <c r="G29" s="1144"/>
      <c r="H29" s="388">
        <v>9</v>
      </c>
      <c r="I29" s="907"/>
      <c r="J29" s="908"/>
      <c r="K29" s="908"/>
      <c r="L29" s="908"/>
      <c r="M29" s="908"/>
      <c r="N29" s="909"/>
      <c r="O29" s="390"/>
      <c r="P29" s="390"/>
      <c r="Q29" s="390"/>
      <c r="R29" s="390"/>
    </row>
    <row r="30" spans="1:18" ht="108" customHeight="1" x14ac:dyDescent="0.25">
      <c r="A30" s="388">
        <v>5</v>
      </c>
      <c r="B30" s="1142" t="s">
        <v>821</v>
      </c>
      <c r="C30" s="1143"/>
      <c r="D30" s="1143"/>
      <c r="E30" s="1143"/>
      <c r="F30" s="1143"/>
      <c r="G30" s="1144"/>
      <c r="H30" s="388">
        <v>10</v>
      </c>
      <c r="I30" s="910"/>
      <c r="J30" s="910"/>
      <c r="K30" s="910"/>
      <c r="L30" s="910"/>
      <c r="M30" s="910"/>
      <c r="N30" s="910"/>
      <c r="O30" s="390"/>
      <c r="P30" s="390"/>
      <c r="Q30" s="390"/>
      <c r="R30" s="390"/>
    </row>
    <row r="31" spans="1:18" x14ac:dyDescent="0.25">
      <c r="A31" s="873" t="s">
        <v>286</v>
      </c>
      <c r="B31" s="874"/>
      <c r="C31" s="874"/>
      <c r="D31" s="874"/>
      <c r="E31" s="874"/>
      <c r="F31" s="874"/>
      <c r="G31" s="874"/>
      <c r="H31" s="874"/>
      <c r="I31" s="874"/>
      <c r="J31" s="874"/>
      <c r="K31" s="874"/>
      <c r="L31" s="874"/>
      <c r="M31" s="874"/>
      <c r="N31" s="875"/>
      <c r="O31" s="60"/>
      <c r="P31" s="60"/>
      <c r="Q31" s="60"/>
      <c r="R31" s="61"/>
    </row>
    <row r="32" spans="1:18" x14ac:dyDescent="0.25">
      <c r="A32" s="882" t="s">
        <v>287</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t="s">
        <v>747</v>
      </c>
      <c r="B33" s="889"/>
      <c r="C33" s="889"/>
      <c r="D33" s="889"/>
      <c r="E33" s="889"/>
      <c r="F33" s="889"/>
      <c r="G33" s="889"/>
      <c r="H33" s="890"/>
      <c r="I33" s="872"/>
      <c r="J33" s="872"/>
      <c r="K33" s="1187"/>
      <c r="L33" s="1187"/>
      <c r="M33" s="872"/>
      <c r="N33" s="872"/>
      <c r="O33" s="872"/>
      <c r="P33" s="872"/>
      <c r="Q33" s="872"/>
      <c r="R33" s="872"/>
    </row>
    <row r="34" spans="1:18" x14ac:dyDescent="0.25">
      <c r="A34" s="888"/>
      <c r="B34" s="889"/>
      <c r="C34" s="889"/>
      <c r="D34" s="889"/>
      <c r="E34" s="889"/>
      <c r="F34" s="889"/>
      <c r="G34" s="889"/>
      <c r="H34" s="890"/>
      <c r="I34" s="896"/>
      <c r="J34" s="897"/>
      <c r="K34" s="896"/>
      <c r="L34" s="897"/>
      <c r="M34" s="896"/>
      <c r="N34" s="897"/>
      <c r="O34" s="896"/>
      <c r="P34" s="897"/>
      <c r="Q34" s="896"/>
      <c r="R34" s="897"/>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t="s">
        <v>748</v>
      </c>
      <c r="B36" s="889"/>
      <c r="C36" s="889"/>
      <c r="D36" s="889"/>
      <c r="E36" s="889"/>
      <c r="F36" s="889"/>
      <c r="G36" s="889"/>
      <c r="H36" s="890"/>
      <c r="I36" s="1132">
        <v>500</v>
      </c>
      <c r="J36" s="1132"/>
      <c r="K36" s="898"/>
      <c r="L36" s="872"/>
      <c r="M36" s="872"/>
      <c r="N36" s="872"/>
      <c r="O36" s="898"/>
      <c r="P36" s="872"/>
      <c r="Q36" s="898"/>
      <c r="R36" s="872"/>
    </row>
    <row r="37" spans="1:18" x14ac:dyDescent="0.25">
      <c r="A37" s="888"/>
      <c r="B37" s="889"/>
      <c r="C37" s="889"/>
      <c r="D37" s="889"/>
      <c r="E37" s="889"/>
      <c r="F37" s="889"/>
      <c r="G37" s="889"/>
      <c r="H37" s="890"/>
      <c r="I37" s="1181"/>
      <c r="J37" s="1182"/>
      <c r="K37" s="1181"/>
      <c r="L37" s="1182"/>
      <c r="M37" s="896"/>
      <c r="N37" s="897"/>
      <c r="O37" s="1181"/>
      <c r="P37" s="1182"/>
      <c r="Q37" s="1181"/>
      <c r="R37" s="1182"/>
    </row>
    <row r="38" spans="1:18" s="888" customFormat="1" ht="15" customHeight="1" x14ac:dyDescent="0.25">
      <c r="A38" s="1179"/>
      <c r="B38" s="1180"/>
      <c r="C38" s="1180"/>
      <c r="D38" s="1180"/>
      <c r="E38" s="1180"/>
      <c r="F38" s="1180"/>
      <c r="G38" s="1180"/>
      <c r="H38" s="1180"/>
      <c r="I38" s="1180"/>
      <c r="J38" s="1180"/>
      <c r="K38" s="1180"/>
      <c r="L38" s="1180"/>
      <c r="M38" s="1180"/>
      <c r="N38" s="1180"/>
      <c r="O38" s="1180"/>
      <c r="P38" s="1180"/>
      <c r="Q38" s="1180"/>
      <c r="R38" s="1180"/>
    </row>
    <row r="39" spans="1:18" ht="15" customHeight="1" x14ac:dyDescent="0.25">
      <c r="A39" s="882" t="s">
        <v>290</v>
      </c>
      <c r="B39" s="883"/>
      <c r="C39" s="883"/>
      <c r="D39" s="883"/>
      <c r="E39" s="883"/>
      <c r="F39" s="883"/>
      <c r="G39" s="883"/>
      <c r="H39" s="884"/>
      <c r="I39" s="885" t="s">
        <v>759</v>
      </c>
      <c r="J39" s="886"/>
      <c r="K39" s="887" t="s">
        <v>760</v>
      </c>
      <c r="L39" s="887"/>
      <c r="M39" s="876" t="s">
        <v>288</v>
      </c>
      <c r="N39" s="876"/>
      <c r="O39" s="876">
        <v>2022</v>
      </c>
      <c r="P39" s="876"/>
      <c r="Q39" s="876">
        <v>2023</v>
      </c>
      <c r="R39" s="876"/>
    </row>
    <row r="40" spans="1:18" x14ac:dyDescent="0.25">
      <c r="A40" s="888" t="s">
        <v>749</v>
      </c>
      <c r="B40" s="889"/>
      <c r="C40" s="889"/>
      <c r="D40" s="889"/>
      <c r="E40" s="889"/>
      <c r="F40" s="889"/>
      <c r="G40" s="889"/>
      <c r="H40" s="890"/>
      <c r="I40" s="891"/>
      <c r="J40" s="891"/>
      <c r="K40" s="872"/>
      <c r="L40" s="872"/>
      <c r="M40" s="872"/>
      <c r="N40" s="872"/>
      <c r="O40" s="891"/>
      <c r="P40" s="891"/>
      <c r="Q40" s="891"/>
      <c r="R40" s="891"/>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t="s">
        <v>750</v>
      </c>
      <c r="B42" s="878"/>
      <c r="C42" s="878"/>
      <c r="D42" s="878"/>
      <c r="E42" s="878"/>
      <c r="F42" s="878"/>
      <c r="G42" s="878"/>
      <c r="H42" s="879"/>
      <c r="I42" s="872"/>
      <c r="J42" s="872"/>
      <c r="K42" s="872"/>
      <c r="L42" s="872"/>
      <c r="M42" s="872"/>
      <c r="N42" s="872"/>
      <c r="O42" s="872"/>
      <c r="P42" s="872"/>
      <c r="Q42" s="872"/>
      <c r="R42" s="872"/>
    </row>
    <row r="43" spans="1:18" x14ac:dyDescent="0.25">
      <c r="A43" s="390"/>
      <c r="B43" s="390"/>
      <c r="C43" s="390"/>
      <c r="D43" s="390"/>
      <c r="E43" s="390"/>
      <c r="F43" s="390"/>
      <c r="G43" s="390"/>
      <c r="H43" s="390"/>
      <c r="I43" s="390"/>
      <c r="J43" s="390"/>
      <c r="K43" s="390"/>
      <c r="L43" s="390"/>
      <c r="M43" s="390"/>
      <c r="N43" s="390"/>
      <c r="O43" s="390"/>
      <c r="P43" s="390"/>
      <c r="Q43" s="390"/>
      <c r="R43" s="390"/>
    </row>
    <row r="44" spans="1:18" x14ac:dyDescent="0.25">
      <c r="A44" s="873" t="s">
        <v>292</v>
      </c>
      <c r="B44" s="874"/>
      <c r="C44" s="874"/>
      <c r="D44" s="874"/>
      <c r="E44" s="874"/>
      <c r="F44" s="874"/>
      <c r="G44" s="874"/>
      <c r="H44" s="874"/>
      <c r="I44" s="874"/>
      <c r="J44" s="874"/>
      <c r="K44" s="874"/>
      <c r="L44" s="874"/>
      <c r="M44" s="874"/>
      <c r="N44" s="875"/>
      <c r="O44" s="390"/>
      <c r="P44" s="390"/>
      <c r="Q44" s="390"/>
      <c r="R44" s="390"/>
    </row>
    <row r="45" spans="1:18" ht="42.75" x14ac:dyDescent="0.25">
      <c r="A45" s="876" t="s">
        <v>293</v>
      </c>
      <c r="B45" s="876"/>
      <c r="C45" s="62" t="s">
        <v>294</v>
      </c>
      <c r="D45" s="62" t="s">
        <v>295</v>
      </c>
      <c r="E45" s="62" t="s">
        <v>296</v>
      </c>
      <c r="F45" s="62" t="s">
        <v>297</v>
      </c>
      <c r="G45" s="62" t="s">
        <v>298</v>
      </c>
      <c r="H45" s="62" t="s">
        <v>299</v>
      </c>
      <c r="I45" s="62" t="s">
        <v>300</v>
      </c>
      <c r="J45" s="62" t="s">
        <v>301</v>
      </c>
      <c r="K45" s="62" t="s">
        <v>302</v>
      </c>
      <c r="L45" s="62" t="s">
        <v>303</v>
      </c>
      <c r="M45" s="62" t="s">
        <v>304</v>
      </c>
      <c r="N45" s="62" t="s">
        <v>305</v>
      </c>
      <c r="O45" s="390"/>
      <c r="P45" s="390"/>
      <c r="Q45" s="390"/>
      <c r="R45" s="390"/>
    </row>
    <row r="46" spans="1:18" x14ac:dyDescent="0.25">
      <c r="A46" s="865">
        <f>IF(A26&gt;0,A26,"")</f>
        <v>1</v>
      </c>
      <c r="B46" s="866"/>
      <c r="C46" s="270"/>
      <c r="D46" s="285"/>
      <c r="E46" s="286"/>
      <c r="F46" s="465"/>
      <c r="G46" s="459"/>
      <c r="H46" s="459"/>
      <c r="I46" s="286"/>
      <c r="J46" s="286"/>
      <c r="K46" s="286"/>
      <c r="L46" s="286"/>
      <c r="M46" s="286"/>
      <c r="N46" s="286"/>
      <c r="O46" s="390"/>
      <c r="P46" s="390"/>
      <c r="Q46" s="390"/>
      <c r="R46" s="390"/>
    </row>
    <row r="47" spans="1:18" x14ac:dyDescent="0.25">
      <c r="A47" s="1185">
        <v>2</v>
      </c>
      <c r="B47" s="1186"/>
      <c r="C47" s="285"/>
      <c r="D47" s="482">
        <v>44252</v>
      </c>
      <c r="E47" s="285" t="s">
        <v>867</v>
      </c>
      <c r="F47" s="363"/>
      <c r="G47" s="363"/>
      <c r="H47" s="363"/>
      <c r="I47" s="285"/>
      <c r="J47" s="285"/>
      <c r="K47" s="285"/>
      <c r="L47" s="285"/>
      <c r="M47" s="285"/>
      <c r="N47" s="285"/>
      <c r="O47" s="390"/>
      <c r="P47" s="390"/>
      <c r="Q47" s="390"/>
      <c r="R47" s="390"/>
    </row>
    <row r="48" spans="1:18" x14ac:dyDescent="0.25">
      <c r="A48" s="1185">
        <v>3</v>
      </c>
      <c r="B48" s="1186"/>
      <c r="C48" s="285"/>
      <c r="D48" s="285"/>
      <c r="E48" s="285"/>
      <c r="F48" s="285"/>
      <c r="G48" s="285"/>
      <c r="H48" s="285"/>
      <c r="I48" s="270"/>
      <c r="J48" s="270"/>
      <c r="K48" s="270"/>
      <c r="L48" s="270"/>
      <c r="M48" s="270"/>
      <c r="N48" s="270"/>
      <c r="O48" s="390"/>
      <c r="P48" s="390"/>
      <c r="Q48" s="390"/>
      <c r="R48" s="390"/>
    </row>
    <row r="49" spans="1:18" x14ac:dyDescent="0.25">
      <c r="A49" s="865"/>
      <c r="B49" s="866"/>
      <c r="C49" s="285"/>
      <c r="D49" s="285"/>
      <c r="E49" s="285"/>
      <c r="F49" s="285"/>
      <c r="G49" s="285"/>
      <c r="H49" s="285"/>
      <c r="I49" s="285"/>
      <c r="J49" s="285"/>
      <c r="K49" s="285"/>
      <c r="L49" s="285"/>
      <c r="M49" s="285"/>
      <c r="N49" s="285"/>
      <c r="O49" s="390"/>
      <c r="P49" s="390"/>
      <c r="Q49" s="390"/>
      <c r="R49" s="390"/>
    </row>
    <row r="50" spans="1:18" x14ac:dyDescent="0.25">
      <c r="A50" s="455"/>
      <c r="B50" s="456"/>
      <c r="C50" s="286" t="s">
        <v>801</v>
      </c>
      <c r="D50" s="286"/>
      <c r="E50" s="286"/>
      <c r="F50" s="285"/>
      <c r="G50" s="285"/>
      <c r="H50" s="285"/>
      <c r="I50" s="285"/>
      <c r="J50" s="285"/>
      <c r="K50" s="285"/>
      <c r="L50" s="285"/>
      <c r="M50" s="285"/>
      <c r="N50" s="285"/>
      <c r="O50" s="390"/>
      <c r="P50" s="390"/>
      <c r="Q50" s="390"/>
      <c r="R50" s="390"/>
    </row>
    <row r="51" spans="1:18" x14ac:dyDescent="0.25">
      <c r="A51" s="1185"/>
      <c r="B51" s="1186"/>
      <c r="C51" s="285"/>
      <c r="D51" s="285"/>
      <c r="E51" s="285"/>
      <c r="F51" s="285"/>
      <c r="G51" s="285"/>
      <c r="H51" s="285"/>
      <c r="I51" s="285"/>
      <c r="J51" s="285"/>
      <c r="K51" s="285"/>
      <c r="L51" s="285"/>
      <c r="M51" s="285"/>
      <c r="N51" s="285"/>
      <c r="O51" s="390"/>
      <c r="P51" s="390"/>
      <c r="Q51" s="390"/>
      <c r="R51" s="390"/>
    </row>
    <row r="52" spans="1:18" x14ac:dyDescent="0.25">
      <c r="A52" s="865"/>
      <c r="B52" s="866"/>
      <c r="C52" s="285"/>
      <c r="D52" s="317"/>
      <c r="E52" s="285"/>
      <c r="F52" s="285"/>
      <c r="G52" s="285"/>
      <c r="H52" s="285"/>
      <c r="I52" s="285"/>
      <c r="J52" s="285"/>
      <c r="K52" s="285"/>
      <c r="L52" s="285"/>
      <c r="M52" s="285"/>
      <c r="N52" s="285"/>
      <c r="O52" s="390"/>
      <c r="P52" s="390"/>
      <c r="Q52" s="390"/>
      <c r="R52" s="390"/>
    </row>
    <row r="53" spans="1:18" hidden="1" x14ac:dyDescent="0.25">
      <c r="A53" s="865">
        <v>7</v>
      </c>
      <c r="B53" s="866"/>
      <c r="C53" s="391"/>
      <c r="D53" s="391"/>
      <c r="E53" s="391"/>
      <c r="F53" s="391"/>
      <c r="G53" s="391"/>
      <c r="H53" s="391"/>
      <c r="I53" s="391"/>
      <c r="J53" s="391"/>
      <c r="K53" s="391"/>
      <c r="L53" s="391"/>
      <c r="M53" s="391"/>
      <c r="N53" s="391"/>
      <c r="O53" s="390"/>
      <c r="P53" s="390"/>
      <c r="Q53" s="390"/>
      <c r="R53" s="390"/>
    </row>
    <row r="54" spans="1:18" ht="15.75" hidden="1" thickBot="1" x14ac:dyDescent="0.3">
      <c r="A54" s="1056"/>
      <c r="B54" s="1057"/>
      <c r="C54" s="64"/>
      <c r="D54" s="64"/>
      <c r="E54" s="64"/>
      <c r="F54" s="64"/>
      <c r="G54" s="64"/>
      <c r="H54" s="64"/>
      <c r="I54" s="64"/>
      <c r="J54" s="64"/>
      <c r="K54" s="64"/>
      <c r="L54" s="64"/>
      <c r="M54" s="64"/>
      <c r="N54" s="64"/>
      <c r="O54" s="390"/>
      <c r="P54" s="390"/>
      <c r="Q54" s="390"/>
      <c r="R54" s="390"/>
    </row>
    <row r="55" spans="1:18" hidden="1" x14ac:dyDescent="0.25">
      <c r="A55" s="865">
        <v>8</v>
      </c>
      <c r="B55" s="866"/>
      <c r="C55" s="391"/>
      <c r="D55" s="391"/>
      <c r="E55" s="391"/>
      <c r="F55" s="391"/>
      <c r="G55" s="391"/>
      <c r="H55" s="391"/>
      <c r="I55" s="391"/>
      <c r="J55" s="391"/>
      <c r="K55" s="391"/>
      <c r="L55" s="391"/>
      <c r="M55" s="391"/>
      <c r="N55" s="65"/>
      <c r="O55" s="66"/>
      <c r="P55" s="390"/>
      <c r="Q55" s="390"/>
      <c r="R55" s="390"/>
    </row>
    <row r="56" spans="1:18" ht="15.75" hidden="1" thickBot="1" x14ac:dyDescent="0.3">
      <c r="A56" s="1056"/>
      <c r="B56" s="1057"/>
      <c r="C56" s="64"/>
      <c r="D56" s="64"/>
      <c r="E56" s="64"/>
      <c r="F56" s="64"/>
      <c r="G56" s="64"/>
      <c r="H56" s="64"/>
      <c r="I56" s="64"/>
      <c r="J56" s="64"/>
      <c r="K56" s="64"/>
      <c r="L56" s="64"/>
      <c r="M56" s="64"/>
      <c r="N56" s="64"/>
      <c r="O56" s="390"/>
      <c r="P56" s="390"/>
      <c r="Q56" s="390"/>
      <c r="R56" s="390"/>
    </row>
    <row r="57" spans="1:18" hidden="1" x14ac:dyDescent="0.25">
      <c r="A57" s="865">
        <v>9</v>
      </c>
      <c r="B57" s="866"/>
      <c r="C57" s="391"/>
      <c r="D57" s="391"/>
      <c r="E57" s="391"/>
      <c r="F57" s="391"/>
      <c r="G57" s="391"/>
      <c r="H57" s="391"/>
      <c r="I57" s="391"/>
      <c r="J57" s="391"/>
      <c r="K57" s="391"/>
      <c r="L57" s="391"/>
      <c r="M57" s="391"/>
      <c r="N57" s="391"/>
      <c r="O57" s="390"/>
      <c r="P57" s="390"/>
      <c r="Q57" s="390"/>
      <c r="R57" s="390"/>
    </row>
    <row r="58" spans="1:18" ht="15.75" hidden="1" thickBot="1" x14ac:dyDescent="0.3">
      <c r="A58" s="1056"/>
      <c r="B58" s="1057"/>
      <c r="C58" s="64"/>
      <c r="D58" s="64"/>
      <c r="E58" s="64"/>
      <c r="F58" s="64"/>
      <c r="G58" s="64"/>
      <c r="H58" s="64"/>
      <c r="I58" s="64"/>
      <c r="J58" s="64"/>
      <c r="K58" s="64"/>
      <c r="L58" s="64"/>
      <c r="M58" s="64"/>
      <c r="N58" s="64"/>
      <c r="O58" s="390"/>
      <c r="P58" s="390"/>
      <c r="Q58" s="390"/>
      <c r="R58" s="390"/>
    </row>
    <row r="59" spans="1:18" hidden="1" x14ac:dyDescent="0.25">
      <c r="A59" s="865">
        <v>10</v>
      </c>
      <c r="B59" s="866"/>
      <c r="C59" s="391"/>
      <c r="D59" s="391"/>
      <c r="E59" s="391"/>
      <c r="F59" s="391"/>
      <c r="G59" s="391"/>
      <c r="H59" s="391"/>
      <c r="I59" s="391"/>
      <c r="J59" s="391"/>
      <c r="K59" s="391"/>
      <c r="L59" s="391"/>
      <c r="M59" s="391"/>
      <c r="N59" s="391"/>
      <c r="O59" s="390"/>
      <c r="P59" s="390"/>
      <c r="Q59" s="390"/>
      <c r="R59" s="390"/>
    </row>
    <row r="60" spans="1:18" ht="15.75" hidden="1" thickBot="1" x14ac:dyDescent="0.3">
      <c r="A60" s="1056"/>
      <c r="B60" s="1057"/>
      <c r="C60" s="64"/>
      <c r="D60" s="64"/>
      <c r="E60" s="64"/>
      <c r="F60" s="64"/>
      <c r="G60" s="64"/>
      <c r="H60" s="64"/>
      <c r="I60" s="64"/>
      <c r="J60" s="64"/>
      <c r="K60" s="64"/>
      <c r="L60" s="64"/>
      <c r="M60" s="64"/>
      <c r="N60" s="64"/>
      <c r="O60" s="390"/>
      <c r="P60" s="390"/>
      <c r="Q60" s="390"/>
      <c r="R60" s="390"/>
    </row>
    <row r="61" spans="1:18" x14ac:dyDescent="0.25">
      <c r="A61" s="278"/>
      <c r="B61" s="278"/>
      <c r="C61" s="278"/>
      <c r="D61" s="278"/>
      <c r="E61" s="278"/>
      <c r="F61" s="278"/>
      <c r="G61" s="278"/>
      <c r="H61" s="278"/>
      <c r="I61" s="278"/>
      <c r="J61" s="278"/>
      <c r="K61" s="278"/>
      <c r="L61" s="278"/>
      <c r="M61" s="278"/>
      <c r="N61" s="278"/>
      <c r="O61" s="390"/>
      <c r="P61" s="390"/>
      <c r="Q61" s="390"/>
      <c r="R61" s="390"/>
    </row>
    <row r="62" spans="1:18" x14ac:dyDescent="0.25">
      <c r="A62" s="978" t="s">
        <v>306</v>
      </c>
      <c r="B62" s="979"/>
      <c r="C62" s="979"/>
      <c r="D62" s="979"/>
      <c r="E62" s="979"/>
      <c r="F62" s="979"/>
      <c r="G62" s="979"/>
      <c r="H62" s="979"/>
      <c r="I62" s="979"/>
      <c r="J62" s="979"/>
      <c r="K62" s="979"/>
      <c r="L62" s="979"/>
      <c r="M62" s="979"/>
      <c r="N62" s="980"/>
      <c r="O62" s="390"/>
      <c r="P62" s="390"/>
      <c r="Q62" s="390"/>
      <c r="R62" s="390"/>
    </row>
    <row r="63" spans="1:18" x14ac:dyDescent="0.25">
      <c r="A63" s="271" t="s">
        <v>307</v>
      </c>
      <c r="B63" s="1016" t="s">
        <v>308</v>
      </c>
      <c r="C63" s="1017"/>
      <c r="D63" s="1017"/>
      <c r="E63" s="1017"/>
      <c r="F63" s="1018"/>
      <c r="G63" s="1014" t="s">
        <v>309</v>
      </c>
      <c r="H63" s="1014"/>
      <c r="I63" s="1014" t="s">
        <v>310</v>
      </c>
      <c r="J63" s="1014"/>
      <c r="K63" s="1014" t="s">
        <v>311</v>
      </c>
      <c r="L63" s="1014"/>
      <c r="M63" s="1015" t="s">
        <v>312</v>
      </c>
      <c r="N63" s="1015"/>
      <c r="O63" s="390"/>
      <c r="P63" s="390"/>
      <c r="Q63" s="390"/>
      <c r="R63" s="390"/>
    </row>
    <row r="64" spans="1:18" x14ac:dyDescent="0.25">
      <c r="A64" s="389" t="s">
        <v>470</v>
      </c>
      <c r="B64" s="981" t="s">
        <v>375</v>
      </c>
      <c r="C64" s="982"/>
      <c r="D64" s="982"/>
      <c r="E64" s="982"/>
      <c r="F64" s="983"/>
      <c r="G64" s="984">
        <v>26.5</v>
      </c>
      <c r="H64" s="985"/>
      <c r="I64" s="1000">
        <v>60</v>
      </c>
      <c r="J64" s="1000"/>
      <c r="K64" s="1000"/>
      <c r="L64" s="1000"/>
      <c r="M64" s="836">
        <f>G64*I64</f>
        <v>1590</v>
      </c>
      <c r="N64" s="836"/>
      <c r="O64" s="390"/>
      <c r="P64" s="390"/>
      <c r="Q64" s="390"/>
      <c r="R64" s="390"/>
    </row>
    <row r="65" spans="1:18" x14ac:dyDescent="0.25">
      <c r="A65" s="389" t="s">
        <v>691</v>
      </c>
      <c r="B65" s="981" t="s">
        <v>703</v>
      </c>
      <c r="C65" s="982"/>
      <c r="D65" s="982"/>
      <c r="E65" s="982"/>
      <c r="F65" s="983"/>
      <c r="G65" s="984">
        <v>17.47</v>
      </c>
      <c r="H65" s="985"/>
      <c r="I65" s="1000">
        <v>60</v>
      </c>
      <c r="J65" s="1000"/>
      <c r="K65" s="988"/>
      <c r="L65" s="988"/>
      <c r="M65" s="836">
        <f t="shared" ref="M65" si="0">PRODUCT(G65*I65)</f>
        <v>1048.1999999999998</v>
      </c>
      <c r="N65" s="836"/>
      <c r="O65" s="390"/>
      <c r="P65" s="390"/>
      <c r="Q65" s="390"/>
      <c r="R65" s="390"/>
    </row>
    <row r="66" spans="1:18" x14ac:dyDescent="0.25">
      <c r="A66" s="389" t="s">
        <v>475</v>
      </c>
      <c r="B66" s="981" t="s">
        <v>741</v>
      </c>
      <c r="C66" s="982"/>
      <c r="D66" s="982"/>
      <c r="E66" s="982"/>
      <c r="F66" s="983"/>
      <c r="G66" s="984">
        <v>15.66</v>
      </c>
      <c r="H66" s="985"/>
      <c r="I66" s="1000">
        <v>60</v>
      </c>
      <c r="J66" s="1000"/>
      <c r="K66" s="1000"/>
      <c r="L66" s="1000"/>
      <c r="M66" s="836">
        <f t="shared" ref="M66" si="1">PRODUCT(G66*I66)</f>
        <v>939.6</v>
      </c>
      <c r="N66" s="836"/>
      <c r="O66" s="390"/>
      <c r="P66" s="390"/>
      <c r="Q66" s="390"/>
      <c r="R66" s="390"/>
    </row>
    <row r="67" spans="1:18" x14ac:dyDescent="0.25">
      <c r="A67" s="389" t="s">
        <v>476</v>
      </c>
      <c r="B67" s="981" t="s">
        <v>414</v>
      </c>
      <c r="C67" s="982"/>
      <c r="D67" s="982"/>
      <c r="E67" s="982"/>
      <c r="F67" s="983"/>
      <c r="G67" s="984">
        <v>15.1</v>
      </c>
      <c r="H67" s="985"/>
      <c r="I67" s="1000">
        <v>50</v>
      </c>
      <c r="J67" s="1000"/>
      <c r="K67" s="1000"/>
      <c r="L67" s="1000"/>
      <c r="M67" s="836">
        <f t="shared" ref="M67" si="2">PRODUCT(G67*I67)</f>
        <v>755</v>
      </c>
      <c r="N67" s="836"/>
      <c r="O67" s="390"/>
      <c r="P67" s="390"/>
      <c r="Q67" s="390"/>
      <c r="R67" s="390"/>
    </row>
    <row r="68" spans="1:18" x14ac:dyDescent="0.25">
      <c r="A68" s="389"/>
      <c r="B68" s="981"/>
      <c r="C68" s="982"/>
      <c r="D68" s="982"/>
      <c r="E68" s="982"/>
      <c r="F68" s="983"/>
      <c r="G68" s="984"/>
      <c r="H68" s="985"/>
      <c r="I68" s="1000"/>
      <c r="J68" s="1000"/>
      <c r="K68" s="1000"/>
      <c r="L68" s="1000"/>
      <c r="M68" s="1178"/>
      <c r="N68" s="1178"/>
      <c r="O68" s="390"/>
      <c r="P68" s="390"/>
      <c r="Q68" s="390"/>
      <c r="R68" s="390"/>
    </row>
    <row r="69" spans="1:18" x14ac:dyDescent="0.25">
      <c r="A69" s="389"/>
      <c r="B69" s="981"/>
      <c r="C69" s="982"/>
      <c r="D69" s="982"/>
      <c r="E69" s="982"/>
      <c r="F69" s="983"/>
      <c r="G69" s="984"/>
      <c r="H69" s="985"/>
      <c r="I69" s="1000"/>
      <c r="J69" s="1000"/>
      <c r="K69" s="1000"/>
      <c r="L69" s="1000"/>
      <c r="M69" s="1178"/>
      <c r="N69" s="1178"/>
      <c r="O69" s="390"/>
      <c r="P69" s="390"/>
      <c r="Q69" s="390"/>
      <c r="R69" s="390"/>
    </row>
    <row r="70" spans="1:18" x14ac:dyDescent="0.25">
      <c r="A70" s="389"/>
      <c r="B70" s="981"/>
      <c r="C70" s="982"/>
      <c r="D70" s="982"/>
      <c r="E70" s="982"/>
      <c r="F70" s="983"/>
      <c r="G70" s="984"/>
      <c r="H70" s="985"/>
      <c r="I70" s="1000"/>
      <c r="J70" s="1000"/>
      <c r="K70" s="1000"/>
      <c r="L70" s="1000"/>
      <c r="M70" s="1178"/>
      <c r="N70" s="1178"/>
      <c r="O70" s="390"/>
      <c r="P70" s="390"/>
      <c r="Q70" s="390"/>
      <c r="R70" s="390"/>
    </row>
    <row r="71" spans="1:18" x14ac:dyDescent="0.25">
      <c r="A71" s="277">
        <f>COUNTA(B64:F70)</f>
        <v>4</v>
      </c>
      <c r="B71" s="1012" t="s">
        <v>313</v>
      </c>
      <c r="C71" s="1012"/>
      <c r="D71" s="1012"/>
      <c r="E71" s="1012"/>
      <c r="F71" s="1012"/>
      <c r="G71" s="1012"/>
      <c r="H71" s="1012"/>
      <c r="I71" s="1012"/>
      <c r="J71" s="1012"/>
      <c r="K71" s="1012"/>
      <c r="L71" s="1013"/>
      <c r="M71" s="1001">
        <f>SUM(M64:N70)</f>
        <v>4332.7999999999993</v>
      </c>
      <c r="N71" s="1002"/>
      <c r="O71" s="390"/>
      <c r="P71" s="390"/>
      <c r="Q71" s="390"/>
      <c r="R71" s="390"/>
    </row>
    <row r="72" spans="1:18" x14ac:dyDescent="0.25">
      <c r="A72" s="278"/>
      <c r="B72" s="278"/>
      <c r="C72" s="278"/>
      <c r="D72" s="278"/>
      <c r="E72" s="278"/>
      <c r="F72" s="278"/>
      <c r="G72" s="278"/>
      <c r="H72" s="278"/>
      <c r="I72" s="278"/>
      <c r="J72" s="278"/>
      <c r="K72" s="278"/>
      <c r="L72" s="278"/>
      <c r="M72" s="278"/>
      <c r="N72" s="278"/>
      <c r="O72" s="390"/>
      <c r="P72" s="390"/>
      <c r="Q72" s="390"/>
      <c r="R72" s="390"/>
    </row>
    <row r="73" spans="1:18" x14ac:dyDescent="0.25">
      <c r="A73" s="978" t="s">
        <v>314</v>
      </c>
      <c r="B73" s="979"/>
      <c r="C73" s="979"/>
      <c r="D73" s="979"/>
      <c r="E73" s="979"/>
      <c r="F73" s="979"/>
      <c r="G73" s="979"/>
      <c r="H73" s="979"/>
      <c r="I73" s="979"/>
      <c r="J73" s="979"/>
      <c r="K73" s="979"/>
      <c r="L73" s="979"/>
      <c r="M73" s="979"/>
      <c r="N73" s="980"/>
      <c r="O73" s="390"/>
      <c r="P73" s="390"/>
      <c r="Q73" s="390"/>
      <c r="R73" s="390"/>
    </row>
    <row r="74" spans="1:18" x14ac:dyDescent="0.25">
      <c r="A74" s="1009" t="s">
        <v>315</v>
      </c>
      <c r="B74" s="1010"/>
      <c r="C74" s="1010"/>
      <c r="D74" s="1011"/>
      <c r="E74" s="1009" t="s">
        <v>115</v>
      </c>
      <c r="F74" s="1010"/>
      <c r="G74" s="1010"/>
      <c r="H74" s="1010"/>
      <c r="I74" s="1010"/>
      <c r="J74" s="1010"/>
      <c r="K74" s="1010"/>
      <c r="L74" s="1010"/>
      <c r="M74" s="997" t="s">
        <v>316</v>
      </c>
      <c r="N74" s="999"/>
      <c r="O74" s="390"/>
      <c r="P74" s="390"/>
      <c r="Q74" s="390"/>
      <c r="R74" s="390"/>
    </row>
    <row r="75" spans="1:18" x14ac:dyDescent="0.25">
      <c r="A75" s="1003" t="s">
        <v>734</v>
      </c>
      <c r="B75" s="1004"/>
      <c r="C75" s="1004"/>
      <c r="D75" s="1005"/>
      <c r="E75" s="1003" t="s">
        <v>735</v>
      </c>
      <c r="F75" s="1004"/>
      <c r="G75" s="1004"/>
      <c r="H75" s="1004"/>
      <c r="I75" s="1004"/>
      <c r="J75" s="1004"/>
      <c r="K75" s="1004"/>
      <c r="L75" s="1004"/>
      <c r="M75" s="1176">
        <v>36000</v>
      </c>
      <c r="N75" s="1177"/>
      <c r="O75" s="390"/>
      <c r="P75" s="390"/>
      <c r="Q75" s="390"/>
      <c r="R75" s="390"/>
    </row>
    <row r="76" spans="1:18" x14ac:dyDescent="0.25">
      <c r="A76" s="1003"/>
      <c r="B76" s="1004"/>
      <c r="C76" s="1004"/>
      <c r="D76" s="1005"/>
      <c r="E76" s="1003"/>
      <c r="F76" s="1004"/>
      <c r="G76" s="1004"/>
      <c r="H76" s="1004"/>
      <c r="I76" s="1004"/>
      <c r="J76" s="1004"/>
      <c r="K76" s="1004"/>
      <c r="L76" s="1004"/>
      <c r="M76" s="993"/>
      <c r="N76" s="994"/>
      <c r="O76" s="390"/>
      <c r="P76" s="390"/>
      <c r="Q76" s="390"/>
      <c r="R76" s="390"/>
    </row>
    <row r="77" spans="1:18" x14ac:dyDescent="0.25">
      <c r="A77" s="1003"/>
      <c r="B77" s="1004"/>
      <c r="C77" s="1004"/>
      <c r="D77" s="1005"/>
      <c r="E77" s="1003"/>
      <c r="F77" s="1004"/>
      <c r="G77" s="1004"/>
      <c r="H77" s="1004"/>
      <c r="I77" s="1004"/>
      <c r="J77" s="1004"/>
      <c r="K77" s="1004"/>
      <c r="L77" s="1004"/>
      <c r="M77" s="993"/>
      <c r="N77" s="994"/>
      <c r="O77" s="390"/>
      <c r="P77" s="390"/>
      <c r="Q77" s="390"/>
      <c r="R77" s="390"/>
    </row>
    <row r="78" spans="1:18" x14ac:dyDescent="0.25">
      <c r="A78" s="997" t="s">
        <v>317</v>
      </c>
      <c r="B78" s="998"/>
      <c r="C78" s="998"/>
      <c r="D78" s="998"/>
      <c r="E78" s="998"/>
      <c r="F78" s="998"/>
      <c r="G78" s="998"/>
      <c r="H78" s="998"/>
      <c r="I78" s="998"/>
      <c r="J78" s="998"/>
      <c r="K78" s="998"/>
      <c r="L78" s="999"/>
      <c r="M78" s="1001">
        <f>SUM(M71+M75)</f>
        <v>40332.800000000003</v>
      </c>
      <c r="N78" s="1002"/>
      <c r="O78" s="390"/>
      <c r="P78" s="390"/>
      <c r="Q78" s="390"/>
      <c r="R78" s="390"/>
    </row>
  </sheetData>
  <mergeCells count="168">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O14:R14"/>
    <mergeCell ref="A25:N25"/>
    <mergeCell ref="A9:D9"/>
    <mergeCell ref="E9:H9"/>
    <mergeCell ref="I9:J9"/>
    <mergeCell ref="K9:L9"/>
    <mergeCell ref="M9:N9"/>
    <mergeCell ref="A10:B10"/>
    <mergeCell ref="C10:N10"/>
    <mergeCell ref="I29:N29"/>
    <mergeCell ref="B30:G30"/>
    <mergeCell ref="I30:N30"/>
    <mergeCell ref="A31:N31"/>
    <mergeCell ref="A32:H32"/>
    <mergeCell ref="I32:J32"/>
    <mergeCell ref="K32:L32"/>
    <mergeCell ref="M32:N32"/>
    <mergeCell ref="B26:G26"/>
    <mergeCell ref="I26:N26"/>
    <mergeCell ref="B27:G27"/>
    <mergeCell ref="I27:N27"/>
    <mergeCell ref="B28:G28"/>
    <mergeCell ref="I28:N28"/>
    <mergeCell ref="B29:G29"/>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55:N55 C57:N57 C59:N59 C46:N53">
    <cfRule type="cellIs" dxfId="40" priority="1" stopIfTrue="1" operator="equal">
      <formula>"x"</formula>
    </cfRule>
  </conditionalFormatting>
  <conditionalFormatting sqref="C56:N56 C54:N54 C58:N58 C60:N60">
    <cfRule type="cellIs" dxfId="3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0E00-000000000000}"/>
  </dataValidations>
  <pageMargins left="0.7" right="0.7" top="0.75" bottom="0.75" header="0.3" footer="0.3"/>
  <pageSetup paperSize="9" scale="53"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R78"/>
  <sheetViews>
    <sheetView topLeftCell="A18" zoomScaleNormal="100" workbookViewId="0">
      <selection activeCell="K34" sqref="K34:L34"/>
    </sheetView>
  </sheetViews>
  <sheetFormatPr defaultRowHeight="15" x14ac:dyDescent="0.25"/>
  <sheetData>
    <row r="2" spans="1:18" ht="18.75" thickBot="1" x14ac:dyDescent="0.3">
      <c r="A2" s="912" t="s">
        <v>390</v>
      </c>
      <c r="B2" s="912"/>
      <c r="C2" s="912"/>
      <c r="D2" s="912"/>
      <c r="E2" s="912"/>
      <c r="F2" s="912"/>
      <c r="G2" s="912"/>
      <c r="H2" s="912"/>
      <c r="I2" s="912"/>
      <c r="J2" s="912"/>
      <c r="K2" s="912"/>
      <c r="L2" s="912"/>
      <c r="M2" s="912"/>
      <c r="N2" s="912"/>
      <c r="O2" s="55"/>
      <c r="P2" s="55"/>
      <c r="Q2" s="55"/>
      <c r="R2" s="55"/>
    </row>
    <row r="3" spans="1:18" x14ac:dyDescent="0.25">
      <c r="A3" s="56"/>
      <c r="B3" s="56"/>
      <c r="C3" s="56"/>
      <c r="D3" s="56"/>
      <c r="E3" s="56"/>
      <c r="F3" s="56"/>
      <c r="G3" s="56"/>
      <c r="H3" s="56"/>
      <c r="I3" s="56"/>
      <c r="J3" s="56"/>
      <c r="K3" s="56"/>
      <c r="L3" s="56"/>
      <c r="M3" s="56"/>
      <c r="N3" s="56"/>
      <c r="O3" s="57"/>
      <c r="P3" s="57"/>
      <c r="Q3" s="57"/>
      <c r="R3" s="57"/>
    </row>
    <row r="4" spans="1:18" x14ac:dyDescent="0.25">
      <c r="A4" s="913" t="s">
        <v>391</v>
      </c>
      <c r="B4" s="914"/>
      <c r="C4" s="914"/>
      <c r="D4" s="915"/>
      <c r="E4" s="916" t="s">
        <v>718</v>
      </c>
      <c r="F4" s="917"/>
      <c r="G4" s="917"/>
      <c r="H4" s="918"/>
      <c r="I4" s="1183" t="s">
        <v>737</v>
      </c>
      <c r="J4" s="1184"/>
      <c r="K4" s="1184"/>
      <c r="L4" s="1184"/>
      <c r="M4" s="1184"/>
      <c r="N4" s="1184"/>
      <c r="O4" s="57"/>
      <c r="P4" s="57"/>
      <c r="Q4" s="57"/>
      <c r="R4" s="57"/>
    </row>
    <row r="5" spans="1:18" ht="15" customHeight="1" x14ac:dyDescent="0.25">
      <c r="A5" s="928" t="s">
        <v>392</v>
      </c>
      <c r="B5" s="929"/>
      <c r="C5" s="929"/>
      <c r="D5" s="930"/>
      <c r="E5" s="934" t="s">
        <v>719</v>
      </c>
      <c r="F5" s="935"/>
      <c r="G5" s="935"/>
      <c r="H5" s="935"/>
      <c r="I5" s="936" t="s">
        <v>738</v>
      </c>
      <c r="J5" s="937"/>
      <c r="K5" s="937"/>
      <c r="L5" s="1032"/>
      <c r="M5" s="1032"/>
      <c r="N5" s="1033"/>
      <c r="O5" s="57"/>
      <c r="P5" s="57"/>
      <c r="Q5" s="57"/>
      <c r="R5" s="57"/>
    </row>
    <row r="6" spans="1:18" x14ac:dyDescent="0.25">
      <c r="A6" s="931"/>
      <c r="B6" s="932"/>
      <c r="C6" s="932"/>
      <c r="D6" s="933"/>
      <c r="E6" s="935"/>
      <c r="F6" s="935"/>
      <c r="G6" s="935"/>
      <c r="H6" s="935"/>
      <c r="I6" s="1034"/>
      <c r="J6" s="1035"/>
      <c r="K6" s="1035"/>
      <c r="L6" s="1035"/>
      <c r="M6" s="1035"/>
      <c r="N6" s="1036"/>
      <c r="O6" s="57"/>
      <c r="P6" s="57"/>
      <c r="Q6" s="57"/>
      <c r="R6" s="57"/>
    </row>
    <row r="7" spans="1:18" x14ac:dyDescent="0.25">
      <c r="A7" s="943" t="s">
        <v>279</v>
      </c>
      <c r="B7" s="944"/>
      <c r="C7" s="944"/>
      <c r="D7" s="945"/>
      <c r="E7" s="949" t="s">
        <v>449</v>
      </c>
      <c r="F7" s="949"/>
      <c r="G7" s="949"/>
      <c r="H7" s="950"/>
      <c r="I7" s="1015" t="s">
        <v>280</v>
      </c>
      <c r="J7" s="1015"/>
      <c r="K7" s="1015"/>
      <c r="L7" s="1015"/>
      <c r="M7" s="1015"/>
      <c r="N7" s="1015"/>
      <c r="O7" s="57"/>
      <c r="P7" s="57"/>
      <c r="Q7" s="57"/>
      <c r="R7" s="57"/>
    </row>
    <row r="8" spans="1:18" x14ac:dyDescent="0.25">
      <c r="A8" s="946"/>
      <c r="B8" s="947"/>
      <c r="C8" s="947"/>
      <c r="D8" s="948"/>
      <c r="E8" s="951"/>
      <c r="F8" s="951"/>
      <c r="G8" s="951"/>
      <c r="H8" s="952"/>
      <c r="I8" s="1037">
        <v>2021</v>
      </c>
      <c r="J8" s="1038"/>
      <c r="K8" s="1015">
        <v>2022</v>
      </c>
      <c r="L8" s="1015"/>
      <c r="M8" s="1015">
        <v>2023</v>
      </c>
      <c r="N8" s="1015"/>
      <c r="O8" s="57"/>
      <c r="P8" s="57"/>
      <c r="Q8" s="57"/>
      <c r="R8" s="57"/>
    </row>
    <row r="9" spans="1:18" x14ac:dyDescent="0.25">
      <c r="A9" s="920" t="s">
        <v>281</v>
      </c>
      <c r="B9" s="921"/>
      <c r="C9" s="921"/>
      <c r="D9" s="922"/>
      <c r="E9" s="923"/>
      <c r="F9" s="923"/>
      <c r="G9" s="923"/>
      <c r="H9" s="924"/>
      <c r="I9" s="1026" t="s">
        <v>338</v>
      </c>
      <c r="J9" s="1027"/>
      <c r="K9" s="1028"/>
      <c r="L9" s="1028"/>
      <c r="M9" s="1028"/>
      <c r="N9" s="1028"/>
      <c r="O9" s="57"/>
      <c r="P9" s="57"/>
      <c r="Q9" s="57"/>
      <c r="R9" s="57"/>
    </row>
    <row r="10" spans="1:18" ht="66" customHeight="1" x14ac:dyDescent="0.25">
      <c r="A10" s="972" t="s">
        <v>283</v>
      </c>
      <c r="B10" s="973"/>
      <c r="C10" s="1060"/>
      <c r="D10" s="975"/>
      <c r="E10" s="975"/>
      <c r="F10" s="975"/>
      <c r="G10" s="975"/>
      <c r="H10" s="975"/>
      <c r="I10" s="975"/>
      <c r="J10" s="975"/>
      <c r="K10" s="975"/>
      <c r="L10" s="975"/>
      <c r="M10" s="975"/>
      <c r="N10" s="976"/>
      <c r="O10" s="55"/>
      <c r="P10" s="55"/>
      <c r="Q10" s="55"/>
      <c r="R10" s="55"/>
    </row>
    <row r="11" spans="1:18" x14ac:dyDescent="0.25">
      <c r="A11" s="972"/>
      <c r="B11" s="973"/>
      <c r="C11" s="974"/>
      <c r="D11" s="1023"/>
      <c r="E11" s="1023"/>
      <c r="F11" s="1023"/>
      <c r="G11" s="1023"/>
      <c r="H11" s="1023"/>
      <c r="I11" s="1023"/>
      <c r="J11" s="1023"/>
      <c r="K11" s="1023"/>
      <c r="L11" s="1023"/>
      <c r="M11" s="1023"/>
      <c r="N11" s="1024"/>
      <c r="O11" s="55"/>
      <c r="P11" s="55"/>
      <c r="Q11" s="55"/>
      <c r="R11" s="55"/>
    </row>
    <row r="12" spans="1:18" x14ac:dyDescent="0.25">
      <c r="A12" s="956" t="s">
        <v>284</v>
      </c>
      <c r="B12" s="957"/>
      <c r="C12" s="1025" t="s">
        <v>802</v>
      </c>
      <c r="D12" s="963"/>
      <c r="E12" s="963"/>
      <c r="F12" s="963"/>
      <c r="G12" s="963"/>
      <c r="H12" s="963"/>
      <c r="I12" s="963"/>
      <c r="J12" s="963"/>
      <c r="K12" s="963"/>
      <c r="L12" s="963"/>
      <c r="M12" s="963"/>
      <c r="N12" s="964"/>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18" x14ac:dyDescent="0.25">
      <c r="A17" s="958"/>
      <c r="B17" s="959"/>
      <c r="C17" s="965"/>
      <c r="D17" s="966"/>
      <c r="E17" s="966"/>
      <c r="F17" s="966"/>
      <c r="G17" s="966"/>
      <c r="H17" s="966"/>
      <c r="I17" s="966"/>
      <c r="J17" s="966"/>
      <c r="K17" s="966"/>
      <c r="L17" s="966"/>
      <c r="M17" s="966"/>
      <c r="N17" s="967"/>
      <c r="O17" s="55"/>
      <c r="P17" s="55"/>
      <c r="Q17" s="55"/>
      <c r="R17" s="55"/>
    </row>
    <row r="18" spans="1:18" x14ac:dyDescent="0.25">
      <c r="A18" s="958"/>
      <c r="B18" s="959"/>
      <c r="C18" s="965"/>
      <c r="D18" s="966"/>
      <c r="E18" s="966"/>
      <c r="F18" s="966"/>
      <c r="G18" s="966"/>
      <c r="H18" s="966"/>
      <c r="I18" s="966"/>
      <c r="J18" s="966"/>
      <c r="K18" s="966"/>
      <c r="L18" s="966"/>
      <c r="M18" s="966"/>
      <c r="N18" s="967"/>
      <c r="O18" s="55"/>
      <c r="P18" s="55"/>
      <c r="Q18" s="55"/>
      <c r="R18" s="55"/>
    </row>
    <row r="19" spans="1:18" x14ac:dyDescent="0.25">
      <c r="A19" s="958"/>
      <c r="B19" s="959"/>
      <c r="C19" s="965"/>
      <c r="D19" s="966"/>
      <c r="E19" s="966"/>
      <c r="F19" s="966"/>
      <c r="G19" s="966"/>
      <c r="H19" s="966"/>
      <c r="I19" s="966"/>
      <c r="J19" s="966"/>
      <c r="K19" s="966"/>
      <c r="L19" s="966"/>
      <c r="M19" s="966"/>
      <c r="N19" s="967"/>
      <c r="O19" s="55"/>
      <c r="P19" s="55"/>
      <c r="Q19" s="55"/>
      <c r="R19" s="55"/>
    </row>
    <row r="20" spans="1:18" hidden="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58"/>
      <c r="B23" s="959"/>
      <c r="C23" s="965"/>
      <c r="D23" s="966"/>
      <c r="E23" s="966"/>
      <c r="F23" s="966"/>
      <c r="G23" s="966"/>
      <c r="H23" s="966"/>
      <c r="I23" s="966"/>
      <c r="J23" s="966"/>
      <c r="K23" s="966"/>
      <c r="L23" s="966"/>
      <c r="M23" s="966"/>
      <c r="N23" s="967"/>
      <c r="O23" s="55"/>
      <c r="P23" s="55"/>
      <c r="Q23" s="55"/>
      <c r="R23" s="55"/>
    </row>
    <row r="24" spans="1:18" hidden="1" x14ac:dyDescent="0.25">
      <c r="A24" s="960"/>
      <c r="B24" s="961"/>
      <c r="C24" s="968"/>
      <c r="D24" s="969"/>
      <c r="E24" s="969"/>
      <c r="F24" s="969"/>
      <c r="G24" s="969"/>
      <c r="H24" s="969"/>
      <c r="I24" s="969"/>
      <c r="J24" s="969"/>
      <c r="K24" s="969"/>
      <c r="L24" s="969"/>
      <c r="M24" s="969"/>
      <c r="N24" s="970"/>
      <c r="O24" s="55"/>
      <c r="P24" s="55"/>
      <c r="Q24" s="55"/>
      <c r="R24" s="55"/>
    </row>
    <row r="25" spans="1:18" x14ac:dyDescent="0.25">
      <c r="A25" s="885" t="s">
        <v>0</v>
      </c>
      <c r="B25" s="971"/>
      <c r="C25" s="971"/>
      <c r="D25" s="971"/>
      <c r="E25" s="971"/>
      <c r="F25" s="971"/>
      <c r="G25" s="971"/>
      <c r="H25" s="971"/>
      <c r="I25" s="971"/>
      <c r="J25" s="971"/>
      <c r="K25" s="971"/>
      <c r="L25" s="971"/>
      <c r="M25" s="971"/>
      <c r="N25" s="886"/>
      <c r="O25" s="55"/>
      <c r="P25" s="55"/>
      <c r="Q25" s="55"/>
      <c r="R25" s="283"/>
    </row>
    <row r="26" spans="1:18" ht="15.75" customHeight="1" x14ac:dyDescent="0.25">
      <c r="A26" s="351">
        <v>1</v>
      </c>
      <c r="B26" s="907" t="s">
        <v>736</v>
      </c>
      <c r="C26" s="908"/>
      <c r="D26" s="908"/>
      <c r="E26" s="908"/>
      <c r="F26" s="908"/>
      <c r="G26" s="909"/>
      <c r="H26" s="351">
        <v>6</v>
      </c>
      <c r="I26" s="907"/>
      <c r="J26" s="908"/>
      <c r="K26" s="908"/>
      <c r="L26" s="908"/>
      <c r="M26" s="908"/>
      <c r="N26" s="909"/>
      <c r="O26" s="55"/>
      <c r="P26" s="55"/>
      <c r="Q26" s="55"/>
      <c r="R26" s="283"/>
    </row>
    <row r="27" spans="1:18" x14ac:dyDescent="0.25">
      <c r="A27" s="351">
        <v>2</v>
      </c>
      <c r="B27" s="907" t="s">
        <v>758</v>
      </c>
      <c r="C27" s="908"/>
      <c r="D27" s="908"/>
      <c r="E27" s="908"/>
      <c r="F27" s="908"/>
      <c r="G27" s="909"/>
      <c r="H27" s="351">
        <v>7</v>
      </c>
      <c r="I27" s="907"/>
      <c r="J27" s="908"/>
      <c r="K27" s="908"/>
      <c r="L27" s="908"/>
      <c r="M27" s="908"/>
      <c r="N27" s="909"/>
      <c r="O27" s="55"/>
      <c r="P27" s="55"/>
      <c r="Q27" s="55"/>
      <c r="R27" s="283"/>
    </row>
    <row r="28" spans="1:18" x14ac:dyDescent="0.25">
      <c r="A28" s="351">
        <v>3</v>
      </c>
      <c r="B28" s="907"/>
      <c r="C28" s="908"/>
      <c r="D28" s="908"/>
      <c r="E28" s="908"/>
      <c r="F28" s="908"/>
      <c r="G28" s="909"/>
      <c r="H28" s="351">
        <v>8</v>
      </c>
      <c r="I28" s="907"/>
      <c r="J28" s="908"/>
      <c r="K28" s="908"/>
      <c r="L28" s="908"/>
      <c r="M28" s="908"/>
      <c r="N28" s="909"/>
      <c r="O28" s="55"/>
      <c r="P28" s="55"/>
      <c r="Q28" s="55"/>
      <c r="R28" s="283"/>
    </row>
    <row r="29" spans="1:18" ht="15" customHeight="1" x14ac:dyDescent="0.25">
      <c r="A29" s="351">
        <v>4</v>
      </c>
      <c r="B29" s="907"/>
      <c r="C29" s="908"/>
      <c r="D29" s="908"/>
      <c r="E29" s="908"/>
      <c r="F29" s="908"/>
      <c r="G29" s="909"/>
      <c r="H29" s="351">
        <v>9</v>
      </c>
      <c r="I29" s="907"/>
      <c r="J29" s="908"/>
      <c r="K29" s="908"/>
      <c r="L29" s="908"/>
      <c r="M29" s="908"/>
      <c r="N29" s="909"/>
      <c r="O29" s="55"/>
      <c r="P29" s="55"/>
      <c r="Q29" s="55"/>
      <c r="R29" s="55"/>
    </row>
    <row r="30" spans="1:18" ht="15" customHeight="1" x14ac:dyDescent="0.25">
      <c r="A30" s="351">
        <v>5</v>
      </c>
      <c r="B30" s="907"/>
      <c r="C30" s="908"/>
      <c r="D30" s="908"/>
      <c r="E30" s="908"/>
      <c r="F30" s="908"/>
      <c r="G30" s="909"/>
      <c r="H30" s="351">
        <v>10</v>
      </c>
      <c r="I30" s="910"/>
      <c r="J30" s="910"/>
      <c r="K30" s="910"/>
      <c r="L30" s="910"/>
      <c r="M30" s="910"/>
      <c r="N30" s="910"/>
      <c r="O30" s="55"/>
      <c r="P30" s="55"/>
      <c r="Q30" s="55"/>
      <c r="R30" s="55"/>
    </row>
    <row r="31" spans="1:18" x14ac:dyDescent="0.25">
      <c r="A31" s="873" t="s">
        <v>286</v>
      </c>
      <c r="B31" s="874"/>
      <c r="C31" s="874"/>
      <c r="D31" s="874"/>
      <c r="E31" s="874"/>
      <c r="F31" s="874"/>
      <c r="G31" s="874"/>
      <c r="H31" s="874"/>
      <c r="I31" s="874"/>
      <c r="J31" s="874"/>
      <c r="K31" s="874"/>
      <c r="L31" s="874"/>
      <c r="M31" s="874"/>
      <c r="N31" s="875"/>
      <c r="O31" s="60"/>
      <c r="P31" s="60"/>
      <c r="Q31" s="60"/>
      <c r="R31" s="61"/>
    </row>
    <row r="32" spans="1:18" x14ac:dyDescent="0.25">
      <c r="A32" s="882" t="s">
        <v>287</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t="s">
        <v>740</v>
      </c>
      <c r="B33" s="889"/>
      <c r="C33" s="889"/>
      <c r="D33" s="889"/>
      <c r="E33" s="889"/>
      <c r="F33" s="889"/>
      <c r="G33" s="889"/>
      <c r="H33" s="890"/>
      <c r="I33" s="872">
        <v>50</v>
      </c>
      <c r="J33" s="872"/>
      <c r="K33" s="872">
        <v>59</v>
      </c>
      <c r="L33" s="872"/>
      <c r="M33" s="872"/>
      <c r="N33" s="872"/>
      <c r="O33" s="872">
        <v>50</v>
      </c>
      <c r="P33" s="872"/>
      <c r="Q33" s="872">
        <v>50</v>
      </c>
      <c r="R33" s="872"/>
    </row>
    <row r="34" spans="1:18" x14ac:dyDescent="0.25">
      <c r="A34" s="888" t="s">
        <v>758</v>
      </c>
      <c r="B34" s="889"/>
      <c r="C34" s="889"/>
      <c r="D34" s="889"/>
      <c r="E34" s="889"/>
      <c r="F34" s="889"/>
      <c r="G34" s="889"/>
      <c r="H34" s="890"/>
      <c r="I34" s="896"/>
      <c r="J34" s="897"/>
      <c r="K34" s="896"/>
      <c r="L34" s="897"/>
      <c r="M34" s="896"/>
      <c r="N34" s="897"/>
      <c r="O34" s="896"/>
      <c r="P34" s="897"/>
      <c r="Q34" s="896"/>
      <c r="R34" s="897"/>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98"/>
      <c r="J36" s="872"/>
      <c r="K36" s="898"/>
      <c r="L36" s="872"/>
      <c r="M36" s="872"/>
      <c r="N36" s="872"/>
      <c r="O36" s="898"/>
      <c r="P36" s="872"/>
      <c r="Q36" s="898"/>
      <c r="R36" s="872"/>
    </row>
    <row r="37" spans="1:18" x14ac:dyDescent="0.25">
      <c r="A37" s="888"/>
      <c r="B37" s="889"/>
      <c r="C37" s="889"/>
      <c r="D37" s="889"/>
      <c r="E37" s="889"/>
      <c r="F37" s="889"/>
      <c r="G37" s="889"/>
      <c r="H37" s="890"/>
      <c r="I37" s="1181"/>
      <c r="J37" s="1182"/>
      <c r="K37" s="1181"/>
      <c r="L37" s="1182"/>
      <c r="M37" s="896"/>
      <c r="N37" s="897"/>
      <c r="O37" s="1181"/>
      <c r="P37" s="1182"/>
      <c r="Q37" s="1181"/>
      <c r="R37" s="1182"/>
    </row>
    <row r="38" spans="1:18" s="888" customFormat="1" ht="15" customHeight="1" x14ac:dyDescent="0.25">
      <c r="A38" s="1179"/>
      <c r="B38" s="1180"/>
      <c r="C38" s="1180"/>
      <c r="D38" s="1180"/>
      <c r="E38" s="1180"/>
      <c r="F38" s="1180"/>
      <c r="G38" s="1180"/>
      <c r="H38" s="1180"/>
      <c r="I38" s="1180"/>
      <c r="J38" s="1180"/>
      <c r="K38" s="1180"/>
      <c r="L38" s="1180"/>
      <c r="M38" s="1180"/>
      <c r="N38" s="1180"/>
      <c r="O38" s="1180"/>
      <c r="P38" s="1180"/>
      <c r="Q38" s="1180"/>
      <c r="R38" s="1180"/>
    </row>
    <row r="39" spans="1:18" ht="15" customHeight="1" x14ac:dyDescent="0.25">
      <c r="A39" s="882" t="s">
        <v>290</v>
      </c>
      <c r="B39" s="883"/>
      <c r="C39" s="883"/>
      <c r="D39" s="883"/>
      <c r="E39" s="883"/>
      <c r="F39" s="883"/>
      <c r="G39" s="883"/>
      <c r="H39" s="884"/>
      <c r="I39" s="885" t="s">
        <v>759</v>
      </c>
      <c r="J39" s="886"/>
      <c r="K39" s="887" t="s">
        <v>760</v>
      </c>
      <c r="L39" s="887"/>
      <c r="M39" s="876" t="s">
        <v>288</v>
      </c>
      <c r="N39" s="876"/>
      <c r="O39" s="876">
        <v>2022</v>
      </c>
      <c r="P39" s="876"/>
      <c r="Q39" s="876">
        <v>2023</v>
      </c>
      <c r="R39" s="876"/>
    </row>
    <row r="40" spans="1:18" x14ac:dyDescent="0.25">
      <c r="A40" s="888"/>
      <c r="B40" s="889"/>
      <c r="C40" s="889"/>
      <c r="D40" s="889"/>
      <c r="E40" s="889"/>
      <c r="F40" s="889"/>
      <c r="G40" s="889"/>
      <c r="H40" s="890"/>
      <c r="I40" s="891"/>
      <c r="J40" s="891"/>
      <c r="K40" s="872"/>
      <c r="L40" s="872"/>
      <c r="M40" s="872"/>
      <c r="N40" s="872"/>
      <c r="O40" s="891"/>
      <c r="P40" s="891"/>
      <c r="Q40" s="891"/>
      <c r="R40" s="891"/>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c r="B42" s="878"/>
      <c r="C42" s="878"/>
      <c r="D42" s="878"/>
      <c r="E42" s="878"/>
      <c r="F42" s="878"/>
      <c r="G42" s="878"/>
      <c r="H42" s="879"/>
      <c r="I42" s="872"/>
      <c r="J42" s="872"/>
      <c r="K42" s="872"/>
      <c r="L42" s="872"/>
      <c r="M42" s="872"/>
      <c r="N42" s="872"/>
      <c r="O42" s="872"/>
      <c r="P42" s="872"/>
      <c r="Q42" s="872"/>
      <c r="R42" s="872"/>
    </row>
    <row r="43" spans="1:18" x14ac:dyDescent="0.25">
      <c r="A43" s="55"/>
      <c r="B43" s="55"/>
      <c r="C43" s="55"/>
      <c r="D43" s="55"/>
      <c r="E43" s="55"/>
      <c r="F43" s="55"/>
      <c r="G43" s="55"/>
      <c r="H43" s="55"/>
      <c r="I43" s="55"/>
      <c r="J43" s="55"/>
      <c r="K43" s="55"/>
      <c r="L43" s="55"/>
      <c r="M43" s="55"/>
      <c r="N43" s="55"/>
      <c r="O43" s="55"/>
      <c r="P43" s="55"/>
      <c r="Q43" s="55"/>
      <c r="R43" s="55"/>
    </row>
    <row r="44" spans="1:18" x14ac:dyDescent="0.25">
      <c r="A44" s="873" t="s">
        <v>292</v>
      </c>
      <c r="B44" s="874"/>
      <c r="C44" s="874"/>
      <c r="D44" s="874"/>
      <c r="E44" s="874"/>
      <c r="F44" s="874"/>
      <c r="G44" s="874"/>
      <c r="H44" s="874"/>
      <c r="I44" s="874"/>
      <c r="J44" s="874"/>
      <c r="K44" s="874"/>
      <c r="L44" s="874"/>
      <c r="M44" s="874"/>
      <c r="N44" s="875"/>
      <c r="O44" s="55"/>
      <c r="P44" s="55"/>
      <c r="Q44" s="55"/>
      <c r="R44" s="55"/>
    </row>
    <row r="45" spans="1:18" ht="42.75" x14ac:dyDescent="0.25">
      <c r="A45" s="876" t="s">
        <v>293</v>
      </c>
      <c r="B45" s="876"/>
      <c r="C45" s="62" t="s">
        <v>294</v>
      </c>
      <c r="D45" s="62" t="s">
        <v>295</v>
      </c>
      <c r="E45" s="62" t="s">
        <v>296</v>
      </c>
      <c r="F45" s="62" t="s">
        <v>297</v>
      </c>
      <c r="G45" s="62" t="s">
        <v>298</v>
      </c>
      <c r="H45" s="62" t="s">
        <v>299</v>
      </c>
      <c r="I45" s="62" t="s">
        <v>300</v>
      </c>
      <c r="J45" s="62" t="s">
        <v>301</v>
      </c>
      <c r="K45" s="62" t="s">
        <v>302</v>
      </c>
      <c r="L45" s="62" t="s">
        <v>303</v>
      </c>
      <c r="M45" s="62" t="s">
        <v>304</v>
      </c>
      <c r="N45" s="62" t="s">
        <v>305</v>
      </c>
      <c r="O45" s="55"/>
      <c r="P45" s="55"/>
      <c r="Q45" s="55"/>
      <c r="R45" s="55"/>
    </row>
    <row r="46" spans="1:18" x14ac:dyDescent="0.25">
      <c r="A46" s="865">
        <f>IF(A26&gt;0,A26,"")</f>
        <v>1</v>
      </c>
      <c r="B46" s="866"/>
      <c r="C46" s="376"/>
      <c r="D46" s="376"/>
      <c r="E46" s="375"/>
      <c r="F46" s="375"/>
      <c r="G46" s="375"/>
      <c r="H46" s="375"/>
      <c r="I46" s="375"/>
      <c r="J46" s="375"/>
      <c r="K46" s="375"/>
      <c r="L46" s="375"/>
      <c r="M46" s="375"/>
      <c r="N46" s="375"/>
      <c r="O46" s="55"/>
      <c r="P46" s="55"/>
      <c r="Q46" s="55"/>
      <c r="R46" s="55"/>
    </row>
    <row r="47" spans="1:18" x14ac:dyDescent="0.25">
      <c r="A47" s="1185">
        <v>2</v>
      </c>
      <c r="B47" s="1186"/>
      <c r="C47" s="376">
        <v>2020</v>
      </c>
      <c r="D47" s="376">
        <v>2020</v>
      </c>
      <c r="E47" s="376"/>
      <c r="F47" s="376"/>
      <c r="G47" s="376"/>
      <c r="H47" s="376"/>
      <c r="I47" s="376"/>
      <c r="J47" s="376"/>
      <c r="K47" s="376"/>
      <c r="L47" s="376"/>
      <c r="M47" s="376"/>
      <c r="N47" s="376"/>
      <c r="O47" s="55"/>
      <c r="P47" s="55"/>
      <c r="Q47" s="55"/>
      <c r="R47" s="55"/>
    </row>
    <row r="48" spans="1:18" x14ac:dyDescent="0.25">
      <c r="A48" s="1185">
        <v>3</v>
      </c>
      <c r="B48" s="1186"/>
      <c r="C48" s="376"/>
      <c r="D48" s="376"/>
      <c r="E48" s="376">
        <v>2020</v>
      </c>
      <c r="F48" s="376">
        <v>2020</v>
      </c>
      <c r="G48" s="376">
        <v>2020</v>
      </c>
      <c r="H48" s="376">
        <v>2020</v>
      </c>
      <c r="I48" s="376">
        <v>2020</v>
      </c>
      <c r="J48" s="376">
        <v>2020</v>
      </c>
      <c r="K48" s="376">
        <v>2020</v>
      </c>
      <c r="L48" s="376">
        <v>2020</v>
      </c>
      <c r="M48" s="376">
        <v>2020</v>
      </c>
      <c r="N48" s="376">
        <v>2020</v>
      </c>
      <c r="O48" s="55"/>
      <c r="P48" s="55"/>
      <c r="Q48" s="55"/>
      <c r="R48" s="55"/>
    </row>
    <row r="49" spans="1:18" x14ac:dyDescent="0.25">
      <c r="A49" s="865"/>
      <c r="B49" s="866"/>
      <c r="C49" s="376"/>
      <c r="D49" s="376"/>
      <c r="E49" s="376"/>
      <c r="F49" s="376"/>
      <c r="G49" s="376"/>
      <c r="H49" s="376"/>
      <c r="I49" s="376"/>
      <c r="J49" s="376"/>
      <c r="K49" s="376"/>
      <c r="L49" s="376"/>
      <c r="M49" s="376"/>
      <c r="N49" s="376"/>
      <c r="O49" s="55"/>
      <c r="P49" s="55"/>
      <c r="Q49" s="55"/>
      <c r="R49" s="55"/>
    </row>
    <row r="50" spans="1:18" x14ac:dyDescent="0.25">
      <c r="A50" s="1185"/>
      <c r="B50" s="1186"/>
      <c r="C50" s="285"/>
      <c r="D50" s="285"/>
      <c r="E50" s="285"/>
      <c r="F50" s="285"/>
      <c r="G50" s="285"/>
      <c r="H50" s="285"/>
      <c r="I50" s="285"/>
      <c r="J50" s="285"/>
      <c r="K50" s="285"/>
      <c r="L50" s="285"/>
      <c r="M50" s="285"/>
      <c r="N50" s="285"/>
      <c r="O50" s="55"/>
      <c r="P50" s="55"/>
      <c r="Q50" s="55"/>
      <c r="R50" s="55"/>
    </row>
    <row r="51" spans="1:18" x14ac:dyDescent="0.25">
      <c r="A51" s="1185"/>
      <c r="B51" s="1186"/>
      <c r="C51" s="285"/>
      <c r="D51" s="285"/>
      <c r="E51" s="285"/>
      <c r="F51" s="285"/>
      <c r="G51" s="285"/>
      <c r="H51" s="285"/>
      <c r="I51" s="285"/>
      <c r="J51" s="285"/>
      <c r="K51" s="285"/>
      <c r="L51" s="285"/>
      <c r="M51" s="285"/>
      <c r="N51" s="285"/>
      <c r="O51" s="55"/>
      <c r="P51" s="55"/>
      <c r="Q51" s="55"/>
      <c r="R51" s="55"/>
    </row>
    <row r="52" spans="1:18" x14ac:dyDescent="0.25">
      <c r="A52" s="865"/>
      <c r="B52" s="866"/>
      <c r="C52" s="285"/>
      <c r="D52" s="317"/>
      <c r="E52" s="285"/>
      <c r="F52" s="285"/>
      <c r="G52" s="285"/>
      <c r="H52" s="285"/>
      <c r="I52" s="285"/>
      <c r="J52" s="285"/>
      <c r="K52" s="285"/>
      <c r="L52" s="285"/>
      <c r="M52" s="285"/>
      <c r="N52" s="285"/>
      <c r="O52" s="55"/>
      <c r="P52" s="55"/>
      <c r="Q52" s="55"/>
      <c r="R52" s="55"/>
    </row>
    <row r="53" spans="1:18" hidden="1" x14ac:dyDescent="0.25">
      <c r="A53" s="865">
        <v>7</v>
      </c>
      <c r="B53" s="866"/>
      <c r="C53" s="353"/>
      <c r="D53" s="353"/>
      <c r="E53" s="353"/>
      <c r="F53" s="353"/>
      <c r="G53" s="353"/>
      <c r="H53" s="353"/>
      <c r="I53" s="353"/>
      <c r="J53" s="353"/>
      <c r="K53" s="353"/>
      <c r="L53" s="353"/>
      <c r="M53" s="353"/>
      <c r="N53" s="353"/>
      <c r="O53" s="55"/>
      <c r="P53" s="55"/>
      <c r="Q53" s="55"/>
      <c r="R53" s="55"/>
    </row>
    <row r="54" spans="1:18" ht="15.75" hidden="1" thickBot="1" x14ac:dyDescent="0.3">
      <c r="A54" s="1056"/>
      <c r="B54" s="1057"/>
      <c r="C54" s="64"/>
      <c r="D54" s="64"/>
      <c r="E54" s="64"/>
      <c r="F54" s="64"/>
      <c r="G54" s="64"/>
      <c r="H54" s="64"/>
      <c r="I54" s="64"/>
      <c r="J54" s="64"/>
      <c r="K54" s="64"/>
      <c r="L54" s="64"/>
      <c r="M54" s="64"/>
      <c r="N54" s="64"/>
      <c r="O54" s="55"/>
      <c r="P54" s="55"/>
      <c r="Q54" s="55"/>
      <c r="R54" s="55"/>
    </row>
    <row r="55" spans="1:18" hidden="1" x14ac:dyDescent="0.25">
      <c r="A55" s="865">
        <v>8</v>
      </c>
      <c r="B55" s="866"/>
      <c r="C55" s="353"/>
      <c r="D55" s="353"/>
      <c r="E55" s="353"/>
      <c r="F55" s="353"/>
      <c r="G55" s="353"/>
      <c r="H55" s="353"/>
      <c r="I55" s="353"/>
      <c r="J55" s="353"/>
      <c r="K55" s="353"/>
      <c r="L55" s="353"/>
      <c r="M55" s="353"/>
      <c r="N55" s="65"/>
      <c r="O55" s="66"/>
      <c r="P55" s="55"/>
      <c r="Q55" s="55"/>
      <c r="R55" s="55"/>
    </row>
    <row r="56" spans="1:18" ht="15.75" hidden="1" thickBot="1" x14ac:dyDescent="0.3">
      <c r="A56" s="1056"/>
      <c r="B56" s="1057"/>
      <c r="C56" s="64"/>
      <c r="D56" s="64"/>
      <c r="E56" s="64"/>
      <c r="F56" s="64"/>
      <c r="G56" s="64"/>
      <c r="H56" s="64"/>
      <c r="I56" s="64"/>
      <c r="J56" s="64"/>
      <c r="K56" s="64"/>
      <c r="L56" s="64"/>
      <c r="M56" s="64"/>
      <c r="N56" s="64"/>
      <c r="O56" s="55"/>
      <c r="P56" s="55"/>
      <c r="Q56" s="55"/>
      <c r="R56" s="55"/>
    </row>
    <row r="57" spans="1:18" hidden="1" x14ac:dyDescent="0.25">
      <c r="A57" s="865">
        <v>9</v>
      </c>
      <c r="B57" s="866"/>
      <c r="C57" s="353"/>
      <c r="D57" s="353"/>
      <c r="E57" s="353"/>
      <c r="F57" s="353"/>
      <c r="G57" s="353"/>
      <c r="H57" s="353"/>
      <c r="I57" s="353"/>
      <c r="J57" s="353"/>
      <c r="K57" s="353"/>
      <c r="L57" s="353"/>
      <c r="M57" s="353"/>
      <c r="N57" s="353"/>
      <c r="O57" s="55"/>
      <c r="P57" s="55"/>
      <c r="Q57" s="55"/>
      <c r="R57" s="55"/>
    </row>
    <row r="58" spans="1:18" ht="15.75" hidden="1" thickBot="1" x14ac:dyDescent="0.3">
      <c r="A58" s="1056"/>
      <c r="B58" s="1057"/>
      <c r="C58" s="64"/>
      <c r="D58" s="64"/>
      <c r="E58" s="64"/>
      <c r="F58" s="64"/>
      <c r="G58" s="64"/>
      <c r="H58" s="64"/>
      <c r="I58" s="64"/>
      <c r="J58" s="64"/>
      <c r="K58" s="64"/>
      <c r="L58" s="64"/>
      <c r="M58" s="64"/>
      <c r="N58" s="64"/>
      <c r="O58" s="55"/>
      <c r="P58" s="55"/>
      <c r="Q58" s="55"/>
      <c r="R58" s="55"/>
    </row>
    <row r="59" spans="1:18" hidden="1" x14ac:dyDescent="0.25">
      <c r="A59" s="865">
        <v>10</v>
      </c>
      <c r="B59" s="866"/>
      <c r="C59" s="353"/>
      <c r="D59" s="353"/>
      <c r="E59" s="353"/>
      <c r="F59" s="353"/>
      <c r="G59" s="353"/>
      <c r="H59" s="353"/>
      <c r="I59" s="353"/>
      <c r="J59" s="353"/>
      <c r="K59" s="353"/>
      <c r="L59" s="353"/>
      <c r="M59" s="353"/>
      <c r="N59" s="353"/>
      <c r="O59" s="55"/>
      <c r="P59" s="55"/>
      <c r="Q59" s="55"/>
      <c r="R59" s="55"/>
    </row>
    <row r="60" spans="1:18" ht="15.75" hidden="1" thickBot="1" x14ac:dyDescent="0.3">
      <c r="A60" s="1056"/>
      <c r="B60" s="1057"/>
      <c r="C60" s="64"/>
      <c r="D60" s="64"/>
      <c r="E60" s="64"/>
      <c r="F60" s="64"/>
      <c r="G60" s="64"/>
      <c r="H60" s="64"/>
      <c r="I60" s="64"/>
      <c r="J60" s="64"/>
      <c r="K60" s="64"/>
      <c r="L60" s="64"/>
      <c r="M60" s="64"/>
      <c r="N60" s="64"/>
      <c r="O60" s="55"/>
      <c r="P60" s="55"/>
      <c r="Q60" s="55"/>
      <c r="R60" s="55"/>
    </row>
    <row r="61" spans="1:18" x14ac:dyDescent="0.25">
      <c r="A61" s="278"/>
      <c r="B61" s="278"/>
      <c r="C61" s="278"/>
      <c r="D61" s="278"/>
      <c r="E61" s="278"/>
      <c r="F61" s="278"/>
      <c r="G61" s="278"/>
      <c r="H61" s="278"/>
      <c r="I61" s="278"/>
      <c r="J61" s="278"/>
      <c r="K61" s="278"/>
      <c r="L61" s="278"/>
      <c r="M61" s="278"/>
      <c r="N61" s="278"/>
      <c r="O61" s="55"/>
      <c r="P61" s="55"/>
      <c r="Q61" s="55"/>
      <c r="R61" s="55"/>
    </row>
    <row r="62" spans="1:18" x14ac:dyDescent="0.25">
      <c r="A62" s="978" t="s">
        <v>306</v>
      </c>
      <c r="B62" s="979"/>
      <c r="C62" s="979"/>
      <c r="D62" s="979"/>
      <c r="E62" s="979"/>
      <c r="F62" s="979"/>
      <c r="G62" s="979"/>
      <c r="H62" s="979"/>
      <c r="I62" s="979"/>
      <c r="J62" s="979"/>
      <c r="K62" s="979"/>
      <c r="L62" s="979"/>
      <c r="M62" s="979"/>
      <c r="N62" s="980"/>
      <c r="O62" s="55"/>
      <c r="P62" s="55"/>
      <c r="Q62" s="55"/>
      <c r="R62" s="55"/>
    </row>
    <row r="63" spans="1:18" x14ac:dyDescent="0.25">
      <c r="A63" s="271" t="s">
        <v>307</v>
      </c>
      <c r="B63" s="1016" t="s">
        <v>308</v>
      </c>
      <c r="C63" s="1017"/>
      <c r="D63" s="1017"/>
      <c r="E63" s="1017"/>
      <c r="F63" s="1018"/>
      <c r="G63" s="1014" t="s">
        <v>309</v>
      </c>
      <c r="H63" s="1014"/>
      <c r="I63" s="1014" t="s">
        <v>310</v>
      </c>
      <c r="J63" s="1014"/>
      <c r="K63" s="1014" t="s">
        <v>311</v>
      </c>
      <c r="L63" s="1014"/>
      <c r="M63" s="1015" t="s">
        <v>312</v>
      </c>
      <c r="N63" s="1015"/>
      <c r="O63" s="55"/>
      <c r="P63" s="55"/>
      <c r="Q63" s="55"/>
      <c r="R63" s="55"/>
    </row>
    <row r="64" spans="1:18" x14ac:dyDescent="0.25">
      <c r="A64" s="374" t="s">
        <v>470</v>
      </c>
      <c r="B64" s="981" t="s">
        <v>375</v>
      </c>
      <c r="C64" s="982"/>
      <c r="D64" s="982"/>
      <c r="E64" s="982"/>
      <c r="F64" s="983"/>
      <c r="G64" s="984">
        <v>26.5</v>
      </c>
      <c r="H64" s="985"/>
      <c r="I64" s="1000">
        <v>25</v>
      </c>
      <c r="J64" s="1000"/>
      <c r="K64" s="1000"/>
      <c r="L64" s="1000"/>
      <c r="M64" s="836">
        <f>G64*I64</f>
        <v>662.5</v>
      </c>
      <c r="N64" s="836"/>
      <c r="O64" s="55"/>
      <c r="P64" s="55"/>
      <c r="Q64" s="55"/>
      <c r="R64" s="55"/>
    </row>
    <row r="65" spans="1:18" x14ac:dyDescent="0.25">
      <c r="A65" s="374" t="s">
        <v>691</v>
      </c>
      <c r="B65" s="981" t="s">
        <v>703</v>
      </c>
      <c r="C65" s="982"/>
      <c r="D65" s="982"/>
      <c r="E65" s="982"/>
      <c r="F65" s="983"/>
      <c r="G65" s="984">
        <v>17.47</v>
      </c>
      <c r="H65" s="985"/>
      <c r="I65" s="1000">
        <v>25</v>
      </c>
      <c r="J65" s="1000"/>
      <c r="K65" s="988"/>
      <c r="L65" s="988"/>
      <c r="M65" s="836">
        <f t="shared" ref="M65" si="0">PRODUCT(G65*I65)</f>
        <v>436.75</v>
      </c>
      <c r="N65" s="836"/>
      <c r="O65" s="55"/>
      <c r="P65" s="55"/>
      <c r="Q65" s="55"/>
      <c r="R65" s="55"/>
    </row>
    <row r="66" spans="1:18" x14ac:dyDescent="0.25">
      <c r="A66" s="352"/>
      <c r="B66" s="981"/>
      <c r="C66" s="982"/>
      <c r="D66" s="982"/>
      <c r="E66" s="982"/>
      <c r="F66" s="983"/>
      <c r="G66" s="984"/>
      <c r="H66" s="985"/>
      <c r="I66" s="1000"/>
      <c r="J66" s="1000"/>
      <c r="K66" s="1000"/>
      <c r="L66" s="1000"/>
      <c r="M66" s="836"/>
      <c r="N66" s="836"/>
      <c r="O66" s="55"/>
      <c r="P66" s="55"/>
      <c r="Q66" s="55"/>
      <c r="R66" s="55"/>
    </row>
    <row r="67" spans="1:18" x14ac:dyDescent="0.25">
      <c r="A67" s="352"/>
      <c r="B67" s="981"/>
      <c r="C67" s="982"/>
      <c r="D67" s="982"/>
      <c r="E67" s="982"/>
      <c r="F67" s="983"/>
      <c r="G67" s="984"/>
      <c r="H67" s="985"/>
      <c r="I67" s="1000"/>
      <c r="J67" s="1000"/>
      <c r="K67" s="1000"/>
      <c r="L67" s="1000"/>
      <c r="M67" s="1178"/>
      <c r="N67" s="1178"/>
      <c r="O67" s="55"/>
      <c r="P67" s="55"/>
      <c r="Q67" s="55"/>
      <c r="R67" s="55"/>
    </row>
    <row r="68" spans="1:18" x14ac:dyDescent="0.25">
      <c r="A68" s="352"/>
      <c r="B68" s="981"/>
      <c r="C68" s="982"/>
      <c r="D68" s="982"/>
      <c r="E68" s="982"/>
      <c r="F68" s="983"/>
      <c r="G68" s="984"/>
      <c r="H68" s="985"/>
      <c r="I68" s="1000"/>
      <c r="J68" s="1000"/>
      <c r="K68" s="1000"/>
      <c r="L68" s="1000"/>
      <c r="M68" s="1178"/>
      <c r="N68" s="1178"/>
      <c r="O68" s="55"/>
      <c r="P68" s="55"/>
      <c r="Q68" s="55"/>
      <c r="R68" s="55"/>
    </row>
    <row r="69" spans="1:18" x14ac:dyDescent="0.25">
      <c r="A69" s="352"/>
      <c r="B69" s="981"/>
      <c r="C69" s="982"/>
      <c r="D69" s="982"/>
      <c r="E69" s="982"/>
      <c r="F69" s="983"/>
      <c r="G69" s="984"/>
      <c r="H69" s="985"/>
      <c r="I69" s="1000"/>
      <c r="J69" s="1000"/>
      <c r="K69" s="1000"/>
      <c r="L69" s="1000"/>
      <c r="M69" s="1178"/>
      <c r="N69" s="1178"/>
      <c r="O69" s="55"/>
      <c r="P69" s="55"/>
      <c r="Q69" s="55"/>
      <c r="R69" s="55"/>
    </row>
    <row r="70" spans="1:18" x14ac:dyDescent="0.25">
      <c r="A70" s="352"/>
      <c r="B70" s="981"/>
      <c r="C70" s="982"/>
      <c r="D70" s="982"/>
      <c r="E70" s="982"/>
      <c r="F70" s="983"/>
      <c r="G70" s="984"/>
      <c r="H70" s="985"/>
      <c r="I70" s="1000"/>
      <c r="J70" s="1000"/>
      <c r="K70" s="1000"/>
      <c r="L70" s="1000"/>
      <c r="M70" s="1178"/>
      <c r="N70" s="1178"/>
      <c r="O70" s="55"/>
      <c r="P70" s="55"/>
      <c r="Q70" s="55"/>
      <c r="R70" s="55"/>
    </row>
    <row r="71" spans="1:18" x14ac:dyDescent="0.25">
      <c r="A71" s="277">
        <f>COUNTA(B64:F70)</f>
        <v>2</v>
      </c>
      <c r="B71" s="1012" t="s">
        <v>313</v>
      </c>
      <c r="C71" s="1012"/>
      <c r="D71" s="1012"/>
      <c r="E71" s="1012"/>
      <c r="F71" s="1012"/>
      <c r="G71" s="1012"/>
      <c r="H71" s="1012"/>
      <c r="I71" s="1012"/>
      <c r="J71" s="1012"/>
      <c r="K71" s="1012"/>
      <c r="L71" s="1013"/>
      <c r="M71" s="1001">
        <f>SUM(M64:N70)</f>
        <v>1099.25</v>
      </c>
      <c r="N71" s="1002"/>
      <c r="O71" s="55"/>
      <c r="P71" s="55"/>
      <c r="Q71" s="55"/>
      <c r="R71" s="55"/>
    </row>
    <row r="72" spans="1:18" x14ac:dyDescent="0.25">
      <c r="A72" s="278"/>
      <c r="B72" s="278"/>
      <c r="C72" s="278"/>
      <c r="D72" s="278"/>
      <c r="E72" s="278"/>
      <c r="F72" s="278"/>
      <c r="G72" s="278"/>
      <c r="H72" s="278"/>
      <c r="I72" s="278"/>
      <c r="J72" s="278"/>
      <c r="K72" s="278"/>
      <c r="L72" s="278"/>
      <c r="M72" s="278"/>
      <c r="N72" s="278"/>
      <c r="O72" s="55"/>
      <c r="P72" s="55"/>
      <c r="Q72" s="55"/>
      <c r="R72" s="55"/>
    </row>
    <row r="73" spans="1:18" x14ac:dyDescent="0.25">
      <c r="A73" s="978" t="s">
        <v>314</v>
      </c>
      <c r="B73" s="979"/>
      <c r="C73" s="979"/>
      <c r="D73" s="979"/>
      <c r="E73" s="979"/>
      <c r="F73" s="979"/>
      <c r="G73" s="979"/>
      <c r="H73" s="979"/>
      <c r="I73" s="979"/>
      <c r="J73" s="979"/>
      <c r="K73" s="979"/>
      <c r="L73" s="979"/>
      <c r="M73" s="979"/>
      <c r="N73" s="980"/>
      <c r="O73" s="55"/>
      <c r="P73" s="55"/>
      <c r="Q73" s="55"/>
      <c r="R73" s="55"/>
    </row>
    <row r="74" spans="1:18" x14ac:dyDescent="0.25">
      <c r="A74" s="1009" t="s">
        <v>315</v>
      </c>
      <c r="B74" s="1010"/>
      <c r="C74" s="1010"/>
      <c r="D74" s="1011"/>
      <c r="E74" s="1009" t="s">
        <v>115</v>
      </c>
      <c r="F74" s="1010"/>
      <c r="G74" s="1010"/>
      <c r="H74" s="1010"/>
      <c r="I74" s="1010"/>
      <c r="J74" s="1010"/>
      <c r="K74" s="1010"/>
      <c r="L74" s="1010"/>
      <c r="M74" s="997" t="s">
        <v>316</v>
      </c>
      <c r="N74" s="999"/>
      <c r="O74" s="55"/>
      <c r="P74" s="55"/>
      <c r="Q74" s="55"/>
      <c r="R74" s="55"/>
    </row>
    <row r="75" spans="1:18" x14ac:dyDescent="0.25">
      <c r="A75" s="1003"/>
      <c r="B75" s="1004"/>
      <c r="C75" s="1004"/>
      <c r="D75" s="1005"/>
      <c r="E75" s="1003"/>
      <c r="F75" s="1004"/>
      <c r="G75" s="1004"/>
      <c r="H75" s="1004"/>
      <c r="I75" s="1004"/>
      <c r="J75" s="1004"/>
      <c r="K75" s="1004"/>
      <c r="L75" s="1004"/>
      <c r="M75" s="1176"/>
      <c r="N75" s="1177"/>
      <c r="O75" s="55"/>
      <c r="P75" s="55"/>
      <c r="Q75" s="55"/>
      <c r="R75" s="55"/>
    </row>
    <row r="76" spans="1:18" x14ac:dyDescent="0.25">
      <c r="A76" s="1003"/>
      <c r="B76" s="1004"/>
      <c r="C76" s="1004"/>
      <c r="D76" s="1005"/>
      <c r="E76" s="1003"/>
      <c r="F76" s="1004"/>
      <c r="G76" s="1004"/>
      <c r="H76" s="1004"/>
      <c r="I76" s="1004"/>
      <c r="J76" s="1004"/>
      <c r="K76" s="1004"/>
      <c r="L76" s="1004"/>
      <c r="M76" s="993"/>
      <c r="N76" s="994"/>
      <c r="O76" s="55"/>
      <c r="P76" s="55"/>
      <c r="Q76" s="55"/>
      <c r="R76" s="55"/>
    </row>
    <row r="77" spans="1:18" x14ac:dyDescent="0.25">
      <c r="A77" s="1003"/>
      <c r="B77" s="1004"/>
      <c r="C77" s="1004"/>
      <c r="D77" s="1005"/>
      <c r="E77" s="1003"/>
      <c r="F77" s="1004"/>
      <c r="G77" s="1004"/>
      <c r="H77" s="1004"/>
      <c r="I77" s="1004"/>
      <c r="J77" s="1004"/>
      <c r="K77" s="1004"/>
      <c r="L77" s="1004"/>
      <c r="M77" s="993"/>
      <c r="N77" s="994"/>
      <c r="O77" s="55"/>
      <c r="P77" s="55"/>
      <c r="Q77" s="55"/>
      <c r="R77" s="55"/>
    </row>
    <row r="78" spans="1:18" x14ac:dyDescent="0.25">
      <c r="A78" s="997" t="s">
        <v>317</v>
      </c>
      <c r="B78" s="998"/>
      <c r="C78" s="998"/>
      <c r="D78" s="998"/>
      <c r="E78" s="998"/>
      <c r="F78" s="998"/>
      <c r="G78" s="998"/>
      <c r="H78" s="998"/>
      <c r="I78" s="998"/>
      <c r="J78" s="998"/>
      <c r="K78" s="998"/>
      <c r="L78" s="999"/>
      <c r="M78" s="1001">
        <f>SUM(M71+M75)</f>
        <v>1099.25</v>
      </c>
      <c r="N78" s="1002"/>
      <c r="O78" s="55"/>
      <c r="P78" s="55"/>
      <c r="Q78" s="55"/>
      <c r="R78" s="55"/>
    </row>
  </sheetData>
  <mergeCells count="168">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55:N55 C57:N57 C59:N59 C46:N53">
    <cfRule type="cellIs" dxfId="38" priority="1" stopIfTrue="1" operator="equal">
      <formula>"x"</formula>
    </cfRule>
  </conditionalFormatting>
  <conditionalFormatting sqref="C56:N56 C54:N54 C58:N58 C60:N60">
    <cfRule type="cellIs" dxfId="3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0F00-000000000000}"/>
  </dataValidations>
  <pageMargins left="0.7" right="0.7" top="0.75" bottom="0.75" header="0.3" footer="0.3"/>
  <pageSetup paperSize="9" scale="53"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R78"/>
  <sheetViews>
    <sheetView topLeftCell="A10" workbookViewId="0">
      <selection activeCell="O47" sqref="O47"/>
    </sheetView>
  </sheetViews>
  <sheetFormatPr defaultRowHeight="15" x14ac:dyDescent="0.25"/>
  <sheetData>
    <row r="2" spans="1:18" ht="18.75" thickBot="1" x14ac:dyDescent="0.3">
      <c r="A2" s="912" t="s">
        <v>390</v>
      </c>
      <c r="B2" s="912"/>
      <c r="C2" s="912"/>
      <c r="D2" s="912"/>
      <c r="E2" s="912"/>
      <c r="F2" s="912"/>
      <c r="G2" s="912"/>
      <c r="H2" s="912"/>
      <c r="I2" s="912"/>
      <c r="J2" s="912"/>
      <c r="K2" s="912"/>
      <c r="L2" s="912"/>
      <c r="M2" s="912"/>
      <c r="N2" s="912"/>
      <c r="O2" s="55"/>
      <c r="P2" s="55"/>
      <c r="Q2" s="55"/>
      <c r="R2" s="55"/>
    </row>
    <row r="3" spans="1:18" x14ac:dyDescent="0.25">
      <c r="A3" s="56"/>
      <c r="B3" s="56"/>
      <c r="C3" s="56"/>
      <c r="D3" s="56"/>
      <c r="E3" s="56"/>
      <c r="F3" s="56"/>
      <c r="G3" s="56"/>
      <c r="H3" s="56"/>
      <c r="I3" s="56"/>
      <c r="J3" s="56"/>
      <c r="K3" s="56"/>
      <c r="L3" s="56"/>
      <c r="M3" s="56"/>
      <c r="N3" s="56"/>
      <c r="O3" s="57"/>
      <c r="P3" s="57"/>
      <c r="Q3" s="57"/>
      <c r="R3" s="57"/>
    </row>
    <row r="4" spans="1:18" x14ac:dyDescent="0.25">
      <c r="A4" s="913" t="s">
        <v>391</v>
      </c>
      <c r="B4" s="914"/>
      <c r="C4" s="914"/>
      <c r="D4" s="915"/>
      <c r="E4" s="916" t="s">
        <v>534</v>
      </c>
      <c r="F4" s="917"/>
      <c r="G4" s="917"/>
      <c r="H4" s="918"/>
      <c r="I4" s="1183" t="s">
        <v>544</v>
      </c>
      <c r="J4" s="1184"/>
      <c r="K4" s="1184"/>
      <c r="L4" s="1184"/>
      <c r="M4" s="1184"/>
      <c r="N4" s="1184"/>
      <c r="O4" s="57"/>
      <c r="P4" s="57"/>
      <c r="Q4" s="57"/>
      <c r="R4" s="57"/>
    </row>
    <row r="5" spans="1:18" x14ac:dyDescent="0.25">
      <c r="A5" s="928" t="s">
        <v>392</v>
      </c>
      <c r="B5" s="929"/>
      <c r="C5" s="929"/>
      <c r="D5" s="930"/>
      <c r="E5" s="934" t="s">
        <v>692</v>
      </c>
      <c r="F5" s="935"/>
      <c r="G5" s="935"/>
      <c r="H5" s="935"/>
      <c r="I5" s="936" t="s">
        <v>545</v>
      </c>
      <c r="J5" s="937"/>
      <c r="K5" s="937"/>
      <c r="L5" s="1032"/>
      <c r="M5" s="1032"/>
      <c r="N5" s="1033"/>
      <c r="O5" s="57"/>
      <c r="P5" s="57"/>
      <c r="Q5" s="57"/>
      <c r="R5" s="57"/>
    </row>
    <row r="6" spans="1:18" x14ac:dyDescent="0.25">
      <c r="A6" s="931"/>
      <c r="B6" s="932"/>
      <c r="C6" s="932"/>
      <c r="D6" s="933"/>
      <c r="E6" s="935"/>
      <c r="F6" s="935"/>
      <c r="G6" s="935"/>
      <c r="H6" s="935"/>
      <c r="I6" s="1034"/>
      <c r="J6" s="1035"/>
      <c r="K6" s="1035"/>
      <c r="L6" s="1035"/>
      <c r="M6" s="1035"/>
      <c r="N6" s="1036"/>
      <c r="O6" s="57"/>
      <c r="P6" s="57"/>
      <c r="Q6" s="57"/>
      <c r="R6" s="57"/>
    </row>
    <row r="7" spans="1:18" x14ac:dyDescent="0.25">
      <c r="A7" s="943" t="s">
        <v>279</v>
      </c>
      <c r="B7" s="944"/>
      <c r="C7" s="944"/>
      <c r="D7" s="945"/>
      <c r="E7" s="949" t="s">
        <v>449</v>
      </c>
      <c r="F7" s="949"/>
      <c r="G7" s="949"/>
      <c r="H7" s="950"/>
      <c r="I7" s="1015" t="s">
        <v>280</v>
      </c>
      <c r="J7" s="1015"/>
      <c r="K7" s="1015"/>
      <c r="L7" s="1015"/>
      <c r="M7" s="1015"/>
      <c r="N7" s="1015"/>
      <c r="O7" s="57"/>
      <c r="P7" s="57"/>
      <c r="Q7" s="57"/>
      <c r="R7" s="57"/>
    </row>
    <row r="8" spans="1:18" x14ac:dyDescent="0.25">
      <c r="A8" s="946"/>
      <c r="B8" s="947"/>
      <c r="C8" s="947"/>
      <c r="D8" s="948"/>
      <c r="E8" s="951"/>
      <c r="F8" s="951"/>
      <c r="G8" s="951"/>
      <c r="H8" s="952"/>
      <c r="I8" s="1037">
        <v>2021</v>
      </c>
      <c r="J8" s="1038"/>
      <c r="K8" s="1015">
        <v>2022</v>
      </c>
      <c r="L8" s="1015"/>
      <c r="M8" s="1015">
        <v>2023</v>
      </c>
      <c r="N8" s="1015"/>
      <c r="O8" s="57"/>
      <c r="P8" s="57"/>
      <c r="Q8" s="57"/>
      <c r="R8" s="57"/>
    </row>
    <row r="9" spans="1:18" x14ac:dyDescent="0.25">
      <c r="A9" s="920" t="s">
        <v>281</v>
      </c>
      <c r="B9" s="921"/>
      <c r="C9" s="921"/>
      <c r="D9" s="922"/>
      <c r="E9" s="923" t="s">
        <v>448</v>
      </c>
      <c r="F9" s="923"/>
      <c r="G9" s="923"/>
      <c r="H9" s="924"/>
      <c r="I9" s="1026" t="s">
        <v>338</v>
      </c>
      <c r="J9" s="1027"/>
      <c r="K9" s="1028"/>
      <c r="L9" s="1028"/>
      <c r="M9" s="1028"/>
      <c r="N9" s="1028"/>
      <c r="O9" s="57"/>
      <c r="P9" s="57"/>
      <c r="Q9" s="57"/>
      <c r="R9" s="57"/>
    </row>
    <row r="10" spans="1:18" ht="66" customHeight="1" x14ac:dyDescent="0.25">
      <c r="A10" s="972" t="s">
        <v>283</v>
      </c>
      <c r="B10" s="973"/>
      <c r="C10" s="1060" t="s">
        <v>693</v>
      </c>
      <c r="D10" s="975"/>
      <c r="E10" s="975"/>
      <c r="F10" s="975"/>
      <c r="G10" s="975"/>
      <c r="H10" s="975"/>
      <c r="I10" s="975"/>
      <c r="J10" s="975"/>
      <c r="K10" s="975"/>
      <c r="L10" s="975"/>
      <c r="M10" s="975"/>
      <c r="N10" s="976"/>
      <c r="O10" s="55"/>
      <c r="P10" s="55"/>
      <c r="Q10" s="55"/>
      <c r="R10" s="55"/>
    </row>
    <row r="11" spans="1:18" x14ac:dyDescent="0.25">
      <c r="A11" s="972"/>
      <c r="B11" s="973"/>
      <c r="C11" s="974"/>
      <c r="D11" s="1023"/>
      <c r="E11" s="1023"/>
      <c r="F11" s="1023"/>
      <c r="G11" s="1023"/>
      <c r="H11" s="1023"/>
      <c r="I11" s="1023"/>
      <c r="J11" s="1023"/>
      <c r="K11" s="1023"/>
      <c r="L11" s="1023"/>
      <c r="M11" s="1023"/>
      <c r="N11" s="1024"/>
      <c r="O11" s="55"/>
      <c r="P11" s="55"/>
      <c r="Q11" s="55"/>
      <c r="R11" s="55"/>
    </row>
    <row r="12" spans="1:18" x14ac:dyDescent="0.25">
      <c r="A12" s="956" t="s">
        <v>284</v>
      </c>
      <c r="B12" s="957"/>
      <c r="C12" s="1025" t="s">
        <v>766</v>
      </c>
      <c r="D12" s="963"/>
      <c r="E12" s="963"/>
      <c r="F12" s="963"/>
      <c r="G12" s="963"/>
      <c r="H12" s="963"/>
      <c r="I12" s="963"/>
      <c r="J12" s="963"/>
      <c r="K12" s="963"/>
      <c r="L12" s="963"/>
      <c r="M12" s="963"/>
      <c r="N12" s="964"/>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362"/>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18" x14ac:dyDescent="0.25">
      <c r="A17" s="958"/>
      <c r="B17" s="959"/>
      <c r="C17" s="965"/>
      <c r="D17" s="966"/>
      <c r="E17" s="966"/>
      <c r="F17" s="966"/>
      <c r="G17" s="966"/>
      <c r="H17" s="966"/>
      <c r="I17" s="966"/>
      <c r="J17" s="966"/>
      <c r="K17" s="966"/>
      <c r="L17" s="966"/>
      <c r="M17" s="966"/>
      <c r="N17" s="967"/>
      <c r="O17" s="55"/>
      <c r="P17" s="55"/>
      <c r="Q17" s="55"/>
      <c r="R17" s="55"/>
    </row>
    <row r="18" spans="1:18" x14ac:dyDescent="0.25">
      <c r="A18" s="958"/>
      <c r="B18" s="959"/>
      <c r="C18" s="965"/>
      <c r="D18" s="966"/>
      <c r="E18" s="966"/>
      <c r="F18" s="966"/>
      <c r="G18" s="966"/>
      <c r="H18" s="966"/>
      <c r="I18" s="966"/>
      <c r="J18" s="966"/>
      <c r="K18" s="966"/>
      <c r="L18" s="966"/>
      <c r="M18" s="966"/>
      <c r="N18" s="967"/>
      <c r="O18" s="55"/>
      <c r="P18" s="55"/>
      <c r="Q18" s="55"/>
      <c r="R18" s="55"/>
    </row>
    <row r="19" spans="1:18" x14ac:dyDescent="0.25">
      <c r="A19" s="958"/>
      <c r="B19" s="959"/>
      <c r="C19" s="965"/>
      <c r="D19" s="966"/>
      <c r="E19" s="966"/>
      <c r="F19" s="966"/>
      <c r="G19" s="966"/>
      <c r="H19" s="966"/>
      <c r="I19" s="966"/>
      <c r="J19" s="966"/>
      <c r="K19" s="966"/>
      <c r="L19" s="966"/>
      <c r="M19" s="966"/>
      <c r="N19" s="967"/>
      <c r="O19" s="55"/>
      <c r="P19" s="55"/>
      <c r="Q19" s="55"/>
      <c r="R19" s="55"/>
    </row>
    <row r="20" spans="1:18" hidden="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58"/>
      <c r="B23" s="959"/>
      <c r="C23" s="965"/>
      <c r="D23" s="966"/>
      <c r="E23" s="966"/>
      <c r="F23" s="966"/>
      <c r="G23" s="966"/>
      <c r="H23" s="966"/>
      <c r="I23" s="966"/>
      <c r="J23" s="966"/>
      <c r="K23" s="966"/>
      <c r="L23" s="966"/>
      <c r="M23" s="966"/>
      <c r="N23" s="967"/>
      <c r="O23" s="55"/>
      <c r="P23" s="55"/>
      <c r="Q23" s="55"/>
      <c r="R23" s="55"/>
    </row>
    <row r="24" spans="1:18" hidden="1" x14ac:dyDescent="0.25">
      <c r="A24" s="960"/>
      <c r="B24" s="961"/>
      <c r="C24" s="968"/>
      <c r="D24" s="969"/>
      <c r="E24" s="969"/>
      <c r="F24" s="969"/>
      <c r="G24" s="969"/>
      <c r="H24" s="969"/>
      <c r="I24" s="969"/>
      <c r="J24" s="969"/>
      <c r="K24" s="969"/>
      <c r="L24" s="969"/>
      <c r="M24" s="969"/>
      <c r="N24" s="970"/>
      <c r="O24" s="55"/>
      <c r="P24" s="55"/>
      <c r="Q24" s="55"/>
      <c r="R24" s="55"/>
    </row>
    <row r="25" spans="1:18" x14ac:dyDescent="0.25">
      <c r="A25" s="885" t="s">
        <v>0</v>
      </c>
      <c r="B25" s="971"/>
      <c r="C25" s="971"/>
      <c r="D25" s="971"/>
      <c r="E25" s="971"/>
      <c r="F25" s="971"/>
      <c r="G25" s="971"/>
      <c r="H25" s="971"/>
      <c r="I25" s="971"/>
      <c r="J25" s="971"/>
      <c r="K25" s="971"/>
      <c r="L25" s="971"/>
      <c r="M25" s="971"/>
      <c r="N25" s="886"/>
      <c r="O25" s="55"/>
      <c r="P25" s="55"/>
      <c r="Q25" s="55"/>
      <c r="R25" s="283"/>
    </row>
    <row r="26" spans="1:18" ht="15.75" customHeight="1" x14ac:dyDescent="0.25">
      <c r="A26" s="59">
        <v>1</v>
      </c>
      <c r="B26" s="907" t="s">
        <v>707</v>
      </c>
      <c r="C26" s="908"/>
      <c r="D26" s="908"/>
      <c r="E26" s="908"/>
      <c r="F26" s="908"/>
      <c r="G26" s="909"/>
      <c r="H26" s="59">
        <v>6</v>
      </c>
      <c r="I26" s="907"/>
      <c r="J26" s="908"/>
      <c r="K26" s="908"/>
      <c r="L26" s="908"/>
      <c r="M26" s="908"/>
      <c r="N26" s="909"/>
      <c r="O26" s="55"/>
      <c r="P26" s="55"/>
      <c r="Q26" s="55"/>
      <c r="R26" s="283"/>
    </row>
    <row r="27" spans="1:18" x14ac:dyDescent="0.25">
      <c r="A27" s="59">
        <v>2</v>
      </c>
      <c r="B27" s="907" t="s">
        <v>708</v>
      </c>
      <c r="C27" s="908"/>
      <c r="D27" s="908"/>
      <c r="E27" s="908"/>
      <c r="F27" s="908"/>
      <c r="G27" s="909"/>
      <c r="H27" s="59">
        <v>7</v>
      </c>
      <c r="I27" s="907"/>
      <c r="J27" s="908"/>
      <c r="K27" s="908"/>
      <c r="L27" s="908"/>
      <c r="M27" s="908"/>
      <c r="N27" s="909"/>
      <c r="O27" s="55"/>
      <c r="P27" s="55"/>
      <c r="Q27" s="55"/>
      <c r="R27" s="283"/>
    </row>
    <row r="28" spans="1:18" x14ac:dyDescent="0.25">
      <c r="A28" s="59">
        <v>3</v>
      </c>
      <c r="B28" s="907" t="s">
        <v>709</v>
      </c>
      <c r="C28" s="908"/>
      <c r="D28" s="908"/>
      <c r="E28" s="908"/>
      <c r="F28" s="908"/>
      <c r="G28" s="909"/>
      <c r="H28" s="59">
        <v>8</v>
      </c>
      <c r="I28" s="907"/>
      <c r="J28" s="908"/>
      <c r="K28" s="908"/>
      <c r="L28" s="908"/>
      <c r="M28" s="908"/>
      <c r="N28" s="909"/>
      <c r="O28" s="55"/>
      <c r="P28" s="55"/>
      <c r="Q28" s="55"/>
      <c r="R28" s="283"/>
    </row>
    <row r="29" spans="1:18" ht="15" customHeight="1" x14ac:dyDescent="0.25">
      <c r="A29" s="59">
        <v>4</v>
      </c>
      <c r="B29" s="907"/>
      <c r="C29" s="908"/>
      <c r="D29" s="908"/>
      <c r="E29" s="908"/>
      <c r="F29" s="908"/>
      <c r="G29" s="909"/>
      <c r="H29" s="59">
        <v>9</v>
      </c>
      <c r="I29" s="907"/>
      <c r="J29" s="908"/>
      <c r="K29" s="908"/>
      <c r="L29" s="908"/>
      <c r="M29" s="908"/>
      <c r="N29" s="909"/>
      <c r="O29" s="55"/>
      <c r="P29" s="55"/>
      <c r="Q29" s="55"/>
      <c r="R29" s="55"/>
    </row>
    <row r="30" spans="1:18" ht="15" customHeight="1" x14ac:dyDescent="0.25">
      <c r="A30" s="59">
        <v>5</v>
      </c>
      <c r="B30" s="907"/>
      <c r="C30" s="908"/>
      <c r="D30" s="908"/>
      <c r="E30" s="908"/>
      <c r="F30" s="908"/>
      <c r="G30" s="909"/>
      <c r="H30" s="59">
        <v>10</v>
      </c>
      <c r="I30" s="910"/>
      <c r="J30" s="910"/>
      <c r="K30" s="910"/>
      <c r="L30" s="910"/>
      <c r="M30" s="910"/>
      <c r="N30" s="910"/>
      <c r="O30" s="55"/>
      <c r="P30" s="55"/>
      <c r="Q30" s="55"/>
      <c r="R30" s="55"/>
    </row>
    <row r="31" spans="1:18" x14ac:dyDescent="0.25">
      <c r="A31" s="873" t="s">
        <v>286</v>
      </c>
      <c r="B31" s="874"/>
      <c r="C31" s="874"/>
      <c r="D31" s="874"/>
      <c r="E31" s="874"/>
      <c r="F31" s="874"/>
      <c r="G31" s="874"/>
      <c r="H31" s="874"/>
      <c r="I31" s="874"/>
      <c r="J31" s="874"/>
      <c r="K31" s="874"/>
      <c r="L31" s="874"/>
      <c r="M31" s="874"/>
      <c r="N31" s="875"/>
      <c r="O31" s="60"/>
      <c r="P31" s="60"/>
      <c r="Q31" s="60"/>
      <c r="R31" s="61"/>
    </row>
    <row r="32" spans="1:18" x14ac:dyDescent="0.25">
      <c r="A32" s="882" t="s">
        <v>287</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t="s">
        <v>694</v>
      </c>
      <c r="B33" s="889"/>
      <c r="C33" s="889"/>
      <c r="D33" s="889"/>
      <c r="E33" s="889"/>
      <c r="F33" s="889"/>
      <c r="G33" s="889"/>
      <c r="H33" s="890"/>
      <c r="I33" s="872">
        <v>2</v>
      </c>
      <c r="J33" s="872"/>
      <c r="K33" s="872"/>
      <c r="L33" s="872"/>
      <c r="M33" s="872"/>
      <c r="N33" s="872"/>
      <c r="O33" s="872"/>
      <c r="P33" s="872"/>
      <c r="Q33" s="872"/>
      <c r="R33" s="872"/>
    </row>
    <row r="34" spans="1:18" x14ac:dyDescent="0.25">
      <c r="A34" s="888"/>
      <c r="B34" s="889"/>
      <c r="C34" s="889"/>
      <c r="D34" s="889"/>
      <c r="E34" s="889"/>
      <c r="F34" s="889"/>
      <c r="G34" s="889"/>
      <c r="H34" s="890"/>
      <c r="I34" s="896"/>
      <c r="J34" s="897"/>
      <c r="K34" s="896"/>
      <c r="L34" s="897"/>
      <c r="M34" s="896"/>
      <c r="N34" s="897"/>
      <c r="O34" s="896"/>
      <c r="P34" s="897"/>
      <c r="Q34" s="896"/>
      <c r="R34" s="897"/>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98"/>
      <c r="J36" s="872"/>
      <c r="K36" s="898"/>
      <c r="L36" s="872"/>
      <c r="M36" s="872"/>
      <c r="N36" s="872"/>
      <c r="O36" s="898"/>
      <c r="P36" s="872"/>
      <c r="Q36" s="898"/>
      <c r="R36" s="872"/>
    </row>
    <row r="37" spans="1:18" x14ac:dyDescent="0.25">
      <c r="A37" s="888"/>
      <c r="B37" s="889"/>
      <c r="C37" s="889"/>
      <c r="D37" s="889"/>
      <c r="E37" s="889"/>
      <c r="F37" s="889"/>
      <c r="G37" s="889"/>
      <c r="H37" s="890"/>
      <c r="I37" s="1181"/>
      <c r="J37" s="1182"/>
      <c r="K37" s="1181"/>
      <c r="L37" s="1182"/>
      <c r="M37" s="896"/>
      <c r="N37" s="897"/>
      <c r="O37" s="1181"/>
      <c r="P37" s="1182"/>
      <c r="Q37" s="1181"/>
      <c r="R37" s="1182"/>
    </row>
    <row r="38" spans="1:18" s="888" customFormat="1" ht="15" customHeight="1" x14ac:dyDescent="0.25">
      <c r="A38" s="1179"/>
      <c r="B38" s="1180"/>
      <c r="C38" s="1180"/>
      <c r="D38" s="1180"/>
      <c r="E38" s="1180"/>
      <c r="F38" s="1180"/>
      <c r="G38" s="1180"/>
      <c r="H38" s="1180"/>
      <c r="I38" s="1180"/>
      <c r="J38" s="1180"/>
      <c r="K38" s="1180"/>
      <c r="L38" s="1180"/>
      <c r="M38" s="1180"/>
      <c r="N38" s="1180"/>
      <c r="O38" s="1180"/>
      <c r="P38" s="1180"/>
      <c r="Q38" s="1180"/>
      <c r="R38" s="1180"/>
    </row>
    <row r="39" spans="1:18" ht="15" customHeight="1" x14ac:dyDescent="0.25">
      <c r="A39" s="882" t="s">
        <v>290</v>
      </c>
      <c r="B39" s="883"/>
      <c r="C39" s="883"/>
      <c r="D39" s="883"/>
      <c r="E39" s="883"/>
      <c r="F39" s="883"/>
      <c r="G39" s="883"/>
      <c r="H39" s="884"/>
      <c r="I39" s="885" t="s">
        <v>759</v>
      </c>
      <c r="J39" s="886"/>
      <c r="K39" s="887" t="s">
        <v>760</v>
      </c>
      <c r="L39" s="887"/>
      <c r="M39" s="876" t="s">
        <v>288</v>
      </c>
      <c r="N39" s="876"/>
      <c r="O39" s="876">
        <v>2022</v>
      </c>
      <c r="P39" s="876"/>
      <c r="Q39" s="876">
        <v>2023</v>
      </c>
      <c r="R39" s="876"/>
    </row>
    <row r="40" spans="1:18" x14ac:dyDescent="0.25">
      <c r="A40" s="888"/>
      <c r="B40" s="889"/>
      <c r="C40" s="889"/>
      <c r="D40" s="889"/>
      <c r="E40" s="889"/>
      <c r="F40" s="889"/>
      <c r="G40" s="889"/>
      <c r="H40" s="890"/>
      <c r="I40" s="891"/>
      <c r="J40" s="891"/>
      <c r="K40" s="872"/>
      <c r="L40" s="872"/>
      <c r="M40" s="872"/>
      <c r="N40" s="872"/>
      <c r="O40" s="891"/>
      <c r="P40" s="891"/>
      <c r="Q40" s="891"/>
      <c r="R40" s="891"/>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c r="B42" s="878"/>
      <c r="C42" s="878"/>
      <c r="D42" s="878"/>
      <c r="E42" s="878"/>
      <c r="F42" s="878"/>
      <c r="G42" s="878"/>
      <c r="H42" s="879"/>
      <c r="I42" s="872"/>
      <c r="J42" s="872"/>
      <c r="K42" s="872"/>
      <c r="L42" s="872"/>
      <c r="M42" s="872"/>
      <c r="N42" s="872"/>
      <c r="O42" s="872"/>
      <c r="P42" s="872"/>
      <c r="Q42" s="872"/>
      <c r="R42" s="872"/>
    </row>
    <row r="43" spans="1:18" x14ac:dyDescent="0.25">
      <c r="A43" s="55"/>
      <c r="B43" s="55"/>
      <c r="C43" s="55"/>
      <c r="D43" s="55"/>
      <c r="E43" s="55"/>
      <c r="F43" s="55"/>
      <c r="G43" s="55"/>
      <c r="H43" s="55"/>
      <c r="I43" s="55"/>
      <c r="J43" s="55"/>
      <c r="K43" s="55"/>
      <c r="L43" s="55"/>
      <c r="M43" s="55"/>
      <c r="N43" s="55"/>
      <c r="O43" s="55"/>
      <c r="P43" s="55"/>
      <c r="Q43" s="55"/>
      <c r="R43" s="55"/>
    </row>
    <row r="44" spans="1:18" x14ac:dyDescent="0.25">
      <c r="A44" s="873" t="s">
        <v>292</v>
      </c>
      <c r="B44" s="874"/>
      <c r="C44" s="874"/>
      <c r="D44" s="874"/>
      <c r="E44" s="874"/>
      <c r="F44" s="874"/>
      <c r="G44" s="874"/>
      <c r="H44" s="874"/>
      <c r="I44" s="874"/>
      <c r="J44" s="874"/>
      <c r="K44" s="874"/>
      <c r="L44" s="874"/>
      <c r="M44" s="874"/>
      <c r="N44" s="875"/>
      <c r="O44" s="55"/>
      <c r="P44" s="55"/>
      <c r="Q44" s="55"/>
      <c r="R44" s="55"/>
    </row>
    <row r="45" spans="1:18" ht="42.75" x14ac:dyDescent="0.25">
      <c r="A45" s="876" t="s">
        <v>293</v>
      </c>
      <c r="B45" s="876"/>
      <c r="C45" s="62" t="s">
        <v>294</v>
      </c>
      <c r="D45" s="62" t="s">
        <v>295</v>
      </c>
      <c r="E45" s="62" t="s">
        <v>296</v>
      </c>
      <c r="F45" s="62" t="s">
        <v>297</v>
      </c>
      <c r="G45" s="62" t="s">
        <v>298</v>
      </c>
      <c r="H45" s="62" t="s">
        <v>299</v>
      </c>
      <c r="I45" s="62" t="s">
        <v>300</v>
      </c>
      <c r="J45" s="62" t="s">
        <v>301</v>
      </c>
      <c r="K45" s="62" t="s">
        <v>302</v>
      </c>
      <c r="L45" s="62" t="s">
        <v>303</v>
      </c>
      <c r="M45" s="62" t="s">
        <v>304</v>
      </c>
      <c r="N45" s="62" t="s">
        <v>305</v>
      </c>
      <c r="O45" s="55"/>
      <c r="P45" s="55"/>
      <c r="Q45" s="55"/>
      <c r="R45" s="55"/>
    </row>
    <row r="46" spans="1:18" x14ac:dyDescent="0.25">
      <c r="A46" s="865">
        <f>IF(A26&gt;0,A26,"")</f>
        <v>1</v>
      </c>
      <c r="B46" s="866"/>
      <c r="C46" s="63"/>
      <c r="D46" s="63"/>
      <c r="E46" s="268"/>
      <c r="F46" s="268"/>
      <c r="G46" s="268"/>
      <c r="H46" s="268"/>
      <c r="I46" s="268"/>
      <c r="J46" s="268"/>
      <c r="K46" s="269"/>
      <c r="L46" s="269"/>
      <c r="M46" s="269"/>
      <c r="N46" s="269"/>
      <c r="O46" s="55"/>
      <c r="P46" s="55"/>
      <c r="Q46" s="55"/>
      <c r="R46" s="55"/>
    </row>
    <row r="47" spans="1:18" ht="191.25" x14ac:dyDescent="0.25">
      <c r="A47" s="1185">
        <v>2</v>
      </c>
      <c r="B47" s="1186"/>
      <c r="C47" s="270">
        <v>2021</v>
      </c>
      <c r="D47" s="270">
        <v>2021</v>
      </c>
      <c r="E47" s="285"/>
      <c r="F47" s="285"/>
      <c r="G47" s="285"/>
      <c r="H47" s="285"/>
      <c r="I47" s="285"/>
      <c r="J47" s="285"/>
      <c r="K47" s="285"/>
      <c r="L47" s="285"/>
      <c r="M47" s="285"/>
      <c r="N47" s="416"/>
      <c r="O47" s="291" t="s">
        <v>869</v>
      </c>
      <c r="P47" s="362"/>
      <c r="Q47" s="55"/>
      <c r="R47" s="55"/>
    </row>
    <row r="48" spans="1:18" x14ac:dyDescent="0.25">
      <c r="A48" s="1185">
        <v>3</v>
      </c>
      <c r="B48" s="1186"/>
      <c r="C48" s="285"/>
      <c r="D48" s="285"/>
      <c r="E48" s="270">
        <v>2021</v>
      </c>
      <c r="F48" s="270">
        <v>2021</v>
      </c>
      <c r="G48" s="270">
        <v>2021</v>
      </c>
      <c r="H48" s="270">
        <v>2021</v>
      </c>
      <c r="I48" s="270">
        <v>2021</v>
      </c>
      <c r="J48" s="270">
        <v>2021</v>
      </c>
      <c r="K48" s="270">
        <v>2021</v>
      </c>
      <c r="L48" s="270">
        <v>2021</v>
      </c>
      <c r="M48" s="270">
        <v>2021</v>
      </c>
      <c r="N48" s="270">
        <v>2021</v>
      </c>
      <c r="O48" s="55"/>
      <c r="P48" s="55"/>
      <c r="Q48" s="55"/>
      <c r="R48" s="55"/>
    </row>
    <row r="49" spans="1:18" x14ac:dyDescent="0.25">
      <c r="A49" s="865"/>
      <c r="B49" s="866"/>
      <c r="C49" s="285"/>
      <c r="D49" s="285"/>
      <c r="E49" s="285"/>
      <c r="F49" s="285"/>
      <c r="G49" s="285"/>
      <c r="H49" s="285"/>
      <c r="I49" s="285"/>
      <c r="J49" s="285"/>
      <c r="K49" s="285"/>
      <c r="L49" s="285"/>
      <c r="M49" s="285"/>
      <c r="N49" s="285"/>
      <c r="O49" s="55"/>
      <c r="P49" s="55"/>
      <c r="Q49" s="55"/>
      <c r="R49" s="55"/>
    </row>
    <row r="50" spans="1:18" x14ac:dyDescent="0.25">
      <c r="A50" s="1185"/>
      <c r="B50" s="1186"/>
      <c r="C50" s="285"/>
      <c r="D50" s="285"/>
      <c r="E50" s="285"/>
      <c r="F50" s="285"/>
      <c r="G50" s="285"/>
      <c r="H50" s="285"/>
      <c r="I50" s="285"/>
      <c r="J50" s="285"/>
      <c r="K50" s="285"/>
      <c r="L50" s="285"/>
      <c r="M50" s="285"/>
      <c r="N50" s="285"/>
      <c r="O50" s="55"/>
      <c r="P50" s="55"/>
      <c r="Q50" s="55"/>
      <c r="R50" s="55"/>
    </row>
    <row r="51" spans="1:18" x14ac:dyDescent="0.25">
      <c r="A51" s="1185"/>
      <c r="B51" s="1186"/>
      <c r="C51" s="285"/>
      <c r="D51" s="285"/>
      <c r="E51" s="285"/>
      <c r="F51" s="285"/>
      <c r="G51" s="285"/>
      <c r="H51" s="285"/>
      <c r="I51" s="285"/>
      <c r="J51" s="285"/>
      <c r="K51" s="285"/>
      <c r="L51" s="285"/>
      <c r="M51" s="285"/>
      <c r="N51" s="285"/>
      <c r="O51" s="55"/>
      <c r="P51" s="55"/>
      <c r="Q51" s="55"/>
      <c r="R51" s="55"/>
    </row>
    <row r="52" spans="1:18" x14ac:dyDescent="0.25">
      <c r="A52" s="865"/>
      <c r="B52" s="866"/>
      <c r="C52" s="285"/>
      <c r="D52" s="317"/>
      <c r="E52" s="285"/>
      <c r="F52" s="285"/>
      <c r="G52" s="285"/>
      <c r="H52" s="285"/>
      <c r="I52" s="285"/>
      <c r="J52" s="285"/>
      <c r="K52" s="285"/>
      <c r="L52" s="285"/>
      <c r="M52" s="285"/>
      <c r="N52" s="285"/>
      <c r="O52" s="55"/>
      <c r="P52" s="55"/>
      <c r="Q52" s="55"/>
      <c r="R52" s="55"/>
    </row>
    <row r="53" spans="1:18" hidden="1" x14ac:dyDescent="0.25">
      <c r="A53" s="865">
        <v>7</v>
      </c>
      <c r="B53" s="866"/>
      <c r="C53" s="63"/>
      <c r="D53" s="63"/>
      <c r="E53" s="63"/>
      <c r="F53" s="63"/>
      <c r="G53" s="63"/>
      <c r="H53" s="63"/>
      <c r="I53" s="63"/>
      <c r="J53" s="63"/>
      <c r="K53" s="63"/>
      <c r="L53" s="63"/>
      <c r="M53" s="63"/>
      <c r="N53" s="63"/>
      <c r="O53" s="55"/>
      <c r="P53" s="55"/>
      <c r="Q53" s="55"/>
      <c r="R53" s="55"/>
    </row>
    <row r="54" spans="1:18" ht="15.75" hidden="1" thickBot="1" x14ac:dyDescent="0.3">
      <c r="A54" s="1056"/>
      <c r="B54" s="1057"/>
      <c r="C54" s="64"/>
      <c r="D54" s="64"/>
      <c r="E54" s="64"/>
      <c r="F54" s="64"/>
      <c r="G54" s="64"/>
      <c r="H54" s="64"/>
      <c r="I54" s="64"/>
      <c r="J54" s="64"/>
      <c r="K54" s="64"/>
      <c r="L54" s="64"/>
      <c r="M54" s="64"/>
      <c r="N54" s="64"/>
      <c r="O54" s="55"/>
      <c r="P54" s="55"/>
      <c r="Q54" s="55"/>
      <c r="R54" s="55"/>
    </row>
    <row r="55" spans="1:18" hidden="1" x14ac:dyDescent="0.25">
      <c r="A55" s="865">
        <v>8</v>
      </c>
      <c r="B55" s="866"/>
      <c r="C55" s="63"/>
      <c r="D55" s="63"/>
      <c r="E55" s="63"/>
      <c r="F55" s="63"/>
      <c r="G55" s="63"/>
      <c r="H55" s="63"/>
      <c r="I55" s="63"/>
      <c r="J55" s="63"/>
      <c r="K55" s="63"/>
      <c r="L55" s="63"/>
      <c r="M55" s="63"/>
      <c r="N55" s="65"/>
      <c r="O55" s="66"/>
      <c r="P55" s="55"/>
      <c r="Q55" s="55"/>
      <c r="R55" s="55"/>
    </row>
    <row r="56" spans="1:18" ht="15.75" hidden="1" thickBot="1" x14ac:dyDescent="0.3">
      <c r="A56" s="1056"/>
      <c r="B56" s="1057"/>
      <c r="C56" s="64"/>
      <c r="D56" s="64"/>
      <c r="E56" s="64"/>
      <c r="F56" s="64"/>
      <c r="G56" s="64"/>
      <c r="H56" s="64"/>
      <c r="I56" s="64"/>
      <c r="J56" s="64"/>
      <c r="K56" s="64"/>
      <c r="L56" s="64"/>
      <c r="M56" s="64"/>
      <c r="N56" s="64"/>
      <c r="O56" s="55"/>
      <c r="P56" s="55"/>
      <c r="Q56" s="55"/>
      <c r="R56" s="55"/>
    </row>
    <row r="57" spans="1:18" hidden="1" x14ac:dyDescent="0.25">
      <c r="A57" s="865">
        <v>9</v>
      </c>
      <c r="B57" s="866"/>
      <c r="C57" s="63"/>
      <c r="D57" s="63"/>
      <c r="E57" s="63"/>
      <c r="F57" s="63"/>
      <c r="G57" s="63"/>
      <c r="H57" s="63"/>
      <c r="I57" s="63"/>
      <c r="J57" s="63"/>
      <c r="K57" s="63"/>
      <c r="L57" s="63"/>
      <c r="M57" s="63"/>
      <c r="N57" s="63"/>
      <c r="O57" s="55"/>
      <c r="P57" s="55"/>
      <c r="Q57" s="55"/>
      <c r="R57" s="55"/>
    </row>
    <row r="58" spans="1:18" ht="15.75" hidden="1" thickBot="1" x14ac:dyDescent="0.3">
      <c r="A58" s="1056"/>
      <c r="B58" s="1057"/>
      <c r="C58" s="64"/>
      <c r="D58" s="64"/>
      <c r="E58" s="64"/>
      <c r="F58" s="64"/>
      <c r="G58" s="64"/>
      <c r="H58" s="64"/>
      <c r="I58" s="64"/>
      <c r="J58" s="64"/>
      <c r="K58" s="64"/>
      <c r="L58" s="64"/>
      <c r="M58" s="64"/>
      <c r="N58" s="64"/>
      <c r="O58" s="55"/>
      <c r="P58" s="55"/>
      <c r="Q58" s="55"/>
      <c r="R58" s="55"/>
    </row>
    <row r="59" spans="1:18" hidden="1" x14ac:dyDescent="0.25">
      <c r="A59" s="865">
        <v>10</v>
      </c>
      <c r="B59" s="866"/>
      <c r="C59" s="63"/>
      <c r="D59" s="63"/>
      <c r="E59" s="63"/>
      <c r="F59" s="63"/>
      <c r="G59" s="63"/>
      <c r="H59" s="63"/>
      <c r="I59" s="63"/>
      <c r="J59" s="63"/>
      <c r="K59" s="63"/>
      <c r="L59" s="63"/>
      <c r="M59" s="63"/>
      <c r="N59" s="63"/>
      <c r="O59" s="55"/>
      <c r="P59" s="55"/>
      <c r="Q59" s="55"/>
      <c r="R59" s="55"/>
    </row>
    <row r="60" spans="1:18" ht="15.75" hidden="1" thickBot="1" x14ac:dyDescent="0.3">
      <c r="A60" s="1056"/>
      <c r="B60" s="1057"/>
      <c r="C60" s="64"/>
      <c r="D60" s="64"/>
      <c r="E60" s="64"/>
      <c r="F60" s="64"/>
      <c r="G60" s="64"/>
      <c r="H60" s="64"/>
      <c r="I60" s="64"/>
      <c r="J60" s="64"/>
      <c r="K60" s="64"/>
      <c r="L60" s="64"/>
      <c r="M60" s="64"/>
      <c r="N60" s="64"/>
      <c r="O60" s="55"/>
      <c r="P60" s="55"/>
      <c r="Q60" s="55"/>
      <c r="R60" s="55"/>
    </row>
    <row r="61" spans="1:18" x14ac:dyDescent="0.25">
      <c r="A61" s="278"/>
      <c r="B61" s="278"/>
      <c r="C61" s="278"/>
      <c r="D61" s="278"/>
      <c r="E61" s="278"/>
      <c r="F61" s="278"/>
      <c r="G61" s="278"/>
      <c r="H61" s="278"/>
      <c r="I61" s="278"/>
      <c r="J61" s="278"/>
      <c r="K61" s="278"/>
      <c r="L61" s="278"/>
      <c r="M61" s="278"/>
      <c r="N61" s="278"/>
      <c r="O61" s="55"/>
      <c r="P61" s="55"/>
      <c r="Q61" s="55"/>
      <c r="R61" s="55"/>
    </row>
    <row r="62" spans="1:18" x14ac:dyDescent="0.25">
      <c r="A62" s="978" t="s">
        <v>306</v>
      </c>
      <c r="B62" s="979"/>
      <c r="C62" s="979"/>
      <c r="D62" s="979"/>
      <c r="E62" s="979"/>
      <c r="F62" s="979"/>
      <c r="G62" s="979"/>
      <c r="H62" s="979"/>
      <c r="I62" s="979"/>
      <c r="J62" s="979"/>
      <c r="K62" s="979"/>
      <c r="L62" s="979"/>
      <c r="M62" s="979"/>
      <c r="N62" s="980"/>
      <c r="O62" s="55"/>
      <c r="P62" s="55"/>
      <c r="Q62" s="55"/>
      <c r="R62" s="55"/>
    </row>
    <row r="63" spans="1:18" x14ac:dyDescent="0.25">
      <c r="A63" s="271" t="s">
        <v>307</v>
      </c>
      <c r="B63" s="1016" t="s">
        <v>308</v>
      </c>
      <c r="C63" s="1017"/>
      <c r="D63" s="1017"/>
      <c r="E63" s="1017"/>
      <c r="F63" s="1018"/>
      <c r="G63" s="1014" t="s">
        <v>309</v>
      </c>
      <c r="H63" s="1014"/>
      <c r="I63" s="1014" t="s">
        <v>310</v>
      </c>
      <c r="J63" s="1014"/>
      <c r="K63" s="1014" t="s">
        <v>311</v>
      </c>
      <c r="L63" s="1014"/>
      <c r="M63" s="1015" t="s">
        <v>312</v>
      </c>
      <c r="N63" s="1015"/>
      <c r="O63" s="55"/>
      <c r="P63" s="55"/>
      <c r="Q63" s="55"/>
      <c r="R63" s="55"/>
    </row>
    <row r="64" spans="1:18" x14ac:dyDescent="0.25">
      <c r="A64" s="272" t="s">
        <v>470</v>
      </c>
      <c r="B64" s="981" t="s">
        <v>375</v>
      </c>
      <c r="C64" s="982"/>
      <c r="D64" s="982"/>
      <c r="E64" s="982"/>
      <c r="F64" s="983"/>
      <c r="G64" s="984">
        <v>26.5</v>
      </c>
      <c r="H64" s="985"/>
      <c r="I64" s="1000">
        <v>40</v>
      </c>
      <c r="J64" s="1000"/>
      <c r="K64" s="1000">
        <v>50</v>
      </c>
      <c r="L64" s="1000"/>
      <c r="M64" s="836">
        <f>G64*I64</f>
        <v>1060</v>
      </c>
      <c r="N64" s="836"/>
      <c r="O64" s="55"/>
      <c r="P64" s="55"/>
      <c r="Q64" s="55"/>
      <c r="R64" s="55"/>
    </row>
    <row r="65" spans="1:18" x14ac:dyDescent="0.25">
      <c r="A65" s="272" t="s">
        <v>476</v>
      </c>
      <c r="B65" s="981" t="s">
        <v>414</v>
      </c>
      <c r="C65" s="982"/>
      <c r="D65" s="982"/>
      <c r="E65" s="982"/>
      <c r="F65" s="983"/>
      <c r="G65" s="984">
        <v>15.1</v>
      </c>
      <c r="H65" s="985"/>
      <c r="I65" s="1000">
        <v>40</v>
      </c>
      <c r="J65" s="1000"/>
      <c r="K65" s="1000">
        <v>50</v>
      </c>
      <c r="L65" s="1000"/>
      <c r="M65" s="836">
        <f>G65*I65</f>
        <v>604</v>
      </c>
      <c r="N65" s="836"/>
      <c r="O65" s="55"/>
      <c r="P65" s="55"/>
      <c r="Q65" s="55"/>
      <c r="R65" s="55"/>
    </row>
    <row r="66" spans="1:18" x14ac:dyDescent="0.25">
      <c r="A66" s="272"/>
      <c r="B66" s="981"/>
      <c r="C66" s="982"/>
      <c r="D66" s="982"/>
      <c r="E66" s="982"/>
      <c r="F66" s="983"/>
      <c r="G66" s="984"/>
      <c r="H66" s="985"/>
      <c r="I66" s="1000"/>
      <c r="J66" s="1000"/>
      <c r="K66" s="1000"/>
      <c r="L66" s="1000"/>
      <c r="M66" s="836"/>
      <c r="N66" s="836"/>
      <c r="O66" s="55"/>
      <c r="P66" s="55"/>
      <c r="Q66" s="55"/>
      <c r="R66" s="55"/>
    </row>
    <row r="67" spans="1:18" x14ac:dyDescent="0.25">
      <c r="A67" s="272"/>
      <c r="B67" s="981"/>
      <c r="C67" s="982"/>
      <c r="D67" s="982"/>
      <c r="E67" s="982"/>
      <c r="F67" s="983"/>
      <c r="G67" s="984"/>
      <c r="H67" s="985"/>
      <c r="I67" s="1000"/>
      <c r="J67" s="1000"/>
      <c r="K67" s="1000"/>
      <c r="L67" s="1000"/>
      <c r="M67" s="1178"/>
      <c r="N67" s="1178"/>
      <c r="O67" s="55"/>
      <c r="P67" s="55"/>
      <c r="Q67" s="55"/>
      <c r="R67" s="55"/>
    </row>
    <row r="68" spans="1:18" x14ac:dyDescent="0.25">
      <c r="A68" s="272"/>
      <c r="B68" s="981"/>
      <c r="C68" s="982"/>
      <c r="D68" s="982"/>
      <c r="E68" s="982"/>
      <c r="F68" s="983"/>
      <c r="G68" s="984"/>
      <c r="H68" s="985"/>
      <c r="I68" s="1000"/>
      <c r="J68" s="1000"/>
      <c r="K68" s="1000"/>
      <c r="L68" s="1000"/>
      <c r="M68" s="1178"/>
      <c r="N68" s="1178"/>
      <c r="O68" s="55"/>
      <c r="P68" s="55"/>
      <c r="Q68" s="55"/>
      <c r="R68" s="55"/>
    </row>
    <row r="69" spans="1:18" x14ac:dyDescent="0.25">
      <c r="A69" s="272"/>
      <c r="B69" s="981"/>
      <c r="C69" s="982"/>
      <c r="D69" s="982"/>
      <c r="E69" s="982"/>
      <c r="F69" s="983"/>
      <c r="G69" s="984"/>
      <c r="H69" s="985"/>
      <c r="I69" s="1000"/>
      <c r="J69" s="1000"/>
      <c r="K69" s="1000"/>
      <c r="L69" s="1000"/>
      <c r="M69" s="1178"/>
      <c r="N69" s="1178"/>
      <c r="O69" s="55"/>
      <c r="P69" s="55"/>
      <c r="Q69" s="55"/>
      <c r="R69" s="55"/>
    </row>
    <row r="70" spans="1:18" x14ac:dyDescent="0.25">
      <c r="A70" s="272"/>
      <c r="B70" s="981"/>
      <c r="C70" s="982"/>
      <c r="D70" s="982"/>
      <c r="E70" s="982"/>
      <c r="F70" s="983"/>
      <c r="G70" s="984"/>
      <c r="H70" s="985"/>
      <c r="I70" s="1000"/>
      <c r="J70" s="1000"/>
      <c r="K70" s="1000"/>
      <c r="L70" s="1000"/>
      <c r="M70" s="1178"/>
      <c r="N70" s="1178"/>
      <c r="O70" s="55"/>
      <c r="P70" s="55"/>
      <c r="Q70" s="55"/>
      <c r="R70" s="55"/>
    </row>
    <row r="71" spans="1:18" x14ac:dyDescent="0.25">
      <c r="A71" s="277">
        <f>COUNTA(B64:F70)</f>
        <v>2</v>
      </c>
      <c r="B71" s="1012" t="s">
        <v>313</v>
      </c>
      <c r="C71" s="1012"/>
      <c r="D71" s="1012"/>
      <c r="E71" s="1012"/>
      <c r="F71" s="1012"/>
      <c r="G71" s="1012"/>
      <c r="H71" s="1012"/>
      <c r="I71" s="1012"/>
      <c r="J71" s="1012"/>
      <c r="K71" s="1012"/>
      <c r="L71" s="1013"/>
      <c r="M71" s="1001">
        <f>SUM(M64:N70)</f>
        <v>1664</v>
      </c>
      <c r="N71" s="1002"/>
      <c r="O71" s="55"/>
      <c r="P71" s="55"/>
      <c r="Q71" s="55"/>
      <c r="R71" s="55"/>
    </row>
    <row r="72" spans="1:18" x14ac:dyDescent="0.25">
      <c r="A72" s="278"/>
      <c r="B72" s="278"/>
      <c r="C72" s="278"/>
      <c r="D72" s="278"/>
      <c r="E72" s="278"/>
      <c r="F72" s="278"/>
      <c r="G72" s="278"/>
      <c r="H72" s="278"/>
      <c r="I72" s="278"/>
      <c r="J72" s="278"/>
      <c r="K72" s="278"/>
      <c r="L72" s="278"/>
      <c r="M72" s="278"/>
      <c r="N72" s="278"/>
      <c r="O72" s="55"/>
      <c r="P72" s="55"/>
      <c r="Q72" s="55"/>
      <c r="R72" s="55"/>
    </row>
    <row r="73" spans="1:18" x14ac:dyDescent="0.25">
      <c r="A73" s="978" t="s">
        <v>314</v>
      </c>
      <c r="B73" s="979"/>
      <c r="C73" s="979"/>
      <c r="D73" s="979"/>
      <c r="E73" s="979"/>
      <c r="F73" s="979"/>
      <c r="G73" s="979"/>
      <c r="H73" s="979"/>
      <c r="I73" s="979"/>
      <c r="J73" s="979"/>
      <c r="K73" s="979"/>
      <c r="L73" s="979"/>
      <c r="M73" s="979"/>
      <c r="N73" s="980"/>
      <c r="O73" s="55"/>
      <c r="P73" s="55"/>
      <c r="Q73" s="55"/>
      <c r="R73" s="55"/>
    </row>
    <row r="74" spans="1:18" x14ac:dyDescent="0.25">
      <c r="A74" s="1009" t="s">
        <v>315</v>
      </c>
      <c r="B74" s="1010"/>
      <c r="C74" s="1010"/>
      <c r="D74" s="1011"/>
      <c r="E74" s="1009" t="s">
        <v>115</v>
      </c>
      <c r="F74" s="1010"/>
      <c r="G74" s="1010"/>
      <c r="H74" s="1010"/>
      <c r="I74" s="1010"/>
      <c r="J74" s="1010"/>
      <c r="K74" s="1010"/>
      <c r="L74" s="1010"/>
      <c r="M74" s="997" t="s">
        <v>316</v>
      </c>
      <c r="N74" s="999"/>
      <c r="O74" s="55"/>
      <c r="P74" s="55"/>
      <c r="Q74" s="55"/>
      <c r="R74" s="55"/>
    </row>
    <row r="75" spans="1:18" x14ac:dyDescent="0.25">
      <c r="A75" s="1003"/>
      <c r="B75" s="1004"/>
      <c r="C75" s="1004"/>
      <c r="D75" s="1005"/>
      <c r="E75" s="1003"/>
      <c r="F75" s="1004"/>
      <c r="G75" s="1004"/>
      <c r="H75" s="1004"/>
      <c r="I75" s="1004"/>
      <c r="J75" s="1004"/>
      <c r="K75" s="1004"/>
      <c r="L75" s="1004"/>
      <c r="M75" s="1176"/>
      <c r="N75" s="1177"/>
      <c r="O75" s="55"/>
      <c r="P75" s="55"/>
      <c r="Q75" s="55"/>
      <c r="R75" s="55"/>
    </row>
    <row r="76" spans="1:18" x14ac:dyDescent="0.25">
      <c r="A76" s="1003"/>
      <c r="B76" s="1004"/>
      <c r="C76" s="1004"/>
      <c r="D76" s="1005"/>
      <c r="E76" s="1003"/>
      <c r="F76" s="1004"/>
      <c r="G76" s="1004"/>
      <c r="H76" s="1004"/>
      <c r="I76" s="1004"/>
      <c r="J76" s="1004"/>
      <c r="K76" s="1004"/>
      <c r="L76" s="1004"/>
      <c r="M76" s="993"/>
      <c r="N76" s="994"/>
      <c r="O76" s="55"/>
      <c r="P76" s="55"/>
      <c r="Q76" s="55"/>
      <c r="R76" s="55"/>
    </row>
    <row r="77" spans="1:18" x14ac:dyDescent="0.25">
      <c r="A77" s="1003"/>
      <c r="B77" s="1004"/>
      <c r="C77" s="1004"/>
      <c r="D77" s="1005"/>
      <c r="E77" s="1003"/>
      <c r="F77" s="1004"/>
      <c r="G77" s="1004"/>
      <c r="H77" s="1004"/>
      <c r="I77" s="1004"/>
      <c r="J77" s="1004"/>
      <c r="K77" s="1004"/>
      <c r="L77" s="1004"/>
      <c r="M77" s="993"/>
      <c r="N77" s="994"/>
      <c r="O77" s="55"/>
      <c r="P77" s="55"/>
      <c r="Q77" s="55"/>
      <c r="R77" s="55"/>
    </row>
    <row r="78" spans="1:18" x14ac:dyDescent="0.25">
      <c r="A78" s="997" t="s">
        <v>317</v>
      </c>
      <c r="B78" s="998"/>
      <c r="C78" s="998"/>
      <c r="D78" s="998"/>
      <c r="E78" s="998"/>
      <c r="F78" s="998"/>
      <c r="G78" s="998"/>
      <c r="H78" s="998"/>
      <c r="I78" s="998"/>
      <c r="J78" s="998"/>
      <c r="K78" s="998"/>
      <c r="L78" s="999"/>
      <c r="M78" s="1001">
        <f>SUM(M71+M75)</f>
        <v>1664</v>
      </c>
      <c r="N78" s="1002"/>
      <c r="O78" s="55"/>
      <c r="P78" s="55"/>
      <c r="Q78" s="55"/>
      <c r="R78" s="55"/>
    </row>
  </sheetData>
  <mergeCells count="168">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55:N55 C57:N57 C59:N59 C46:N53">
    <cfRule type="cellIs" dxfId="36" priority="1" stopIfTrue="1" operator="equal">
      <formula>"x"</formula>
    </cfRule>
  </conditionalFormatting>
  <conditionalFormatting sqref="C56:N56 C54:N54 C58:N58 C60:N60">
    <cfRule type="cellIs" dxfId="3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000-000000000000}"/>
  </dataValidations>
  <pageMargins left="0.7" right="0.7" top="0.75" bottom="0.75" header="0.3" footer="0.3"/>
  <pageSetup paperSize="9"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R83"/>
  <sheetViews>
    <sheetView topLeftCell="A25" workbookViewId="0">
      <selection activeCell="K35" sqref="K35:L35"/>
    </sheetView>
  </sheetViews>
  <sheetFormatPr defaultRowHeight="15" x14ac:dyDescent="0.25"/>
  <sheetData>
    <row r="2" spans="1:18" ht="18.75" thickBot="1" x14ac:dyDescent="0.3">
      <c r="A2" s="912" t="s">
        <v>390</v>
      </c>
      <c r="B2" s="912"/>
      <c r="C2" s="912"/>
      <c r="D2" s="912"/>
      <c r="E2" s="912"/>
      <c r="F2" s="912"/>
      <c r="G2" s="912"/>
      <c r="H2" s="912"/>
      <c r="I2" s="912"/>
      <c r="J2" s="912"/>
      <c r="K2" s="912"/>
      <c r="L2" s="912"/>
      <c r="M2" s="912"/>
      <c r="N2" s="912"/>
      <c r="O2" s="55"/>
      <c r="P2" s="55"/>
      <c r="Q2" s="55"/>
      <c r="R2" s="55"/>
    </row>
    <row r="3" spans="1:18" x14ac:dyDescent="0.25">
      <c r="A3" s="56"/>
      <c r="B3" s="56"/>
      <c r="C3" s="56"/>
      <c r="D3" s="56"/>
      <c r="E3" s="56"/>
      <c r="F3" s="56"/>
      <c r="G3" s="56"/>
      <c r="H3" s="56"/>
      <c r="I3" s="56"/>
      <c r="J3" s="56"/>
      <c r="K3" s="56"/>
      <c r="L3" s="56"/>
      <c r="M3" s="56"/>
      <c r="N3" s="56"/>
      <c r="O3" s="57"/>
      <c r="P3" s="57"/>
      <c r="Q3" s="57"/>
      <c r="R3" s="57"/>
    </row>
    <row r="4" spans="1:18" x14ac:dyDescent="0.25">
      <c r="A4" s="913" t="s">
        <v>391</v>
      </c>
      <c r="B4" s="914"/>
      <c r="C4" s="914"/>
      <c r="D4" s="915"/>
      <c r="E4" s="916" t="s">
        <v>534</v>
      </c>
      <c r="F4" s="917"/>
      <c r="G4" s="917"/>
      <c r="H4" s="918"/>
      <c r="I4" s="1183" t="s">
        <v>544</v>
      </c>
      <c r="J4" s="1184"/>
      <c r="K4" s="1184"/>
      <c r="L4" s="1184"/>
      <c r="M4" s="1184"/>
      <c r="N4" s="1184"/>
      <c r="O4" s="57"/>
      <c r="P4" s="57"/>
      <c r="Q4" s="57"/>
      <c r="R4" s="57"/>
    </row>
    <row r="5" spans="1:18" x14ac:dyDescent="0.25">
      <c r="A5" s="928" t="s">
        <v>392</v>
      </c>
      <c r="B5" s="929"/>
      <c r="C5" s="929"/>
      <c r="D5" s="930"/>
      <c r="E5" s="934" t="s">
        <v>695</v>
      </c>
      <c r="F5" s="935"/>
      <c r="G5" s="935"/>
      <c r="H5" s="935"/>
      <c r="I5" s="936" t="s">
        <v>545</v>
      </c>
      <c r="J5" s="937"/>
      <c r="K5" s="937"/>
      <c r="L5" s="1032"/>
      <c r="M5" s="1032"/>
      <c r="N5" s="1033"/>
      <c r="O5" s="57"/>
      <c r="P5" s="57"/>
      <c r="Q5" s="57"/>
      <c r="R5" s="57"/>
    </row>
    <row r="6" spans="1:18" x14ac:dyDescent="0.25">
      <c r="A6" s="931"/>
      <c r="B6" s="932"/>
      <c r="C6" s="932"/>
      <c r="D6" s="933"/>
      <c r="E6" s="935"/>
      <c r="F6" s="935"/>
      <c r="G6" s="935"/>
      <c r="H6" s="935"/>
      <c r="I6" s="1034"/>
      <c r="J6" s="1035"/>
      <c r="K6" s="1035"/>
      <c r="L6" s="1035"/>
      <c r="M6" s="1035"/>
      <c r="N6" s="1036"/>
      <c r="O6" s="57"/>
      <c r="P6" s="57"/>
      <c r="Q6" s="57"/>
      <c r="R6" s="57"/>
    </row>
    <row r="7" spans="1:18" x14ac:dyDescent="0.25">
      <c r="A7" s="943" t="s">
        <v>279</v>
      </c>
      <c r="B7" s="944"/>
      <c r="C7" s="944"/>
      <c r="D7" s="945"/>
      <c r="E7" s="949" t="s">
        <v>449</v>
      </c>
      <c r="F7" s="949"/>
      <c r="G7" s="949"/>
      <c r="H7" s="950"/>
      <c r="I7" s="1015" t="s">
        <v>280</v>
      </c>
      <c r="J7" s="1015"/>
      <c r="K7" s="1015"/>
      <c r="L7" s="1015"/>
      <c r="M7" s="1015"/>
      <c r="N7" s="1015"/>
      <c r="O7" s="57"/>
      <c r="P7" s="57"/>
      <c r="Q7" s="57"/>
      <c r="R7" s="57"/>
    </row>
    <row r="8" spans="1:18" x14ac:dyDescent="0.25">
      <c r="A8" s="946"/>
      <c r="B8" s="947"/>
      <c r="C8" s="947"/>
      <c r="D8" s="948"/>
      <c r="E8" s="951"/>
      <c r="F8" s="951"/>
      <c r="G8" s="951"/>
      <c r="H8" s="952"/>
      <c r="I8" s="1037">
        <v>2021</v>
      </c>
      <c r="J8" s="1038"/>
      <c r="K8" s="1015">
        <v>2022</v>
      </c>
      <c r="L8" s="1015"/>
      <c r="M8" s="1015">
        <v>2023</v>
      </c>
      <c r="N8" s="1015"/>
      <c r="O8" s="57"/>
      <c r="P8" s="57"/>
      <c r="Q8" s="57"/>
      <c r="R8" s="57"/>
    </row>
    <row r="9" spans="1:18" x14ac:dyDescent="0.25">
      <c r="A9" s="920" t="s">
        <v>281</v>
      </c>
      <c r="B9" s="921"/>
      <c r="C9" s="921"/>
      <c r="D9" s="922"/>
      <c r="E9" s="923" t="s">
        <v>696</v>
      </c>
      <c r="F9" s="923"/>
      <c r="G9" s="923"/>
      <c r="H9" s="924"/>
      <c r="I9" s="1026" t="s">
        <v>338</v>
      </c>
      <c r="J9" s="1027"/>
      <c r="K9" s="1028"/>
      <c r="L9" s="1028"/>
      <c r="M9" s="1028"/>
      <c r="N9" s="1028"/>
      <c r="O9" s="57"/>
      <c r="P9" s="57"/>
      <c r="Q9" s="57"/>
      <c r="R9" s="57"/>
    </row>
    <row r="10" spans="1:18" ht="66" customHeight="1" x14ac:dyDescent="0.25">
      <c r="A10" s="972" t="s">
        <v>283</v>
      </c>
      <c r="B10" s="973"/>
      <c r="C10" s="1060" t="s">
        <v>697</v>
      </c>
      <c r="D10" s="975"/>
      <c r="E10" s="975"/>
      <c r="F10" s="975"/>
      <c r="G10" s="975"/>
      <c r="H10" s="975"/>
      <c r="I10" s="975"/>
      <c r="J10" s="975"/>
      <c r="K10" s="975"/>
      <c r="L10" s="975"/>
      <c r="M10" s="975"/>
      <c r="N10" s="976"/>
      <c r="O10" s="55"/>
      <c r="P10" s="55"/>
      <c r="Q10" s="55"/>
      <c r="R10" s="55"/>
    </row>
    <row r="11" spans="1:18" x14ac:dyDescent="0.25">
      <c r="A11" s="972"/>
      <c r="B11" s="973"/>
      <c r="C11" s="974"/>
      <c r="D11" s="1023"/>
      <c r="E11" s="1023"/>
      <c r="F11" s="1023"/>
      <c r="G11" s="1023"/>
      <c r="H11" s="1023"/>
      <c r="I11" s="1023"/>
      <c r="J11" s="1023"/>
      <c r="K11" s="1023"/>
      <c r="L11" s="1023"/>
      <c r="M11" s="1023"/>
      <c r="N11" s="1024"/>
      <c r="O11" s="55"/>
      <c r="P11" s="55"/>
      <c r="Q11" s="55"/>
      <c r="R11" s="55"/>
    </row>
    <row r="12" spans="1:18" x14ac:dyDescent="0.25">
      <c r="A12" s="956" t="s">
        <v>284</v>
      </c>
      <c r="B12" s="957"/>
      <c r="C12" s="1025" t="s">
        <v>767</v>
      </c>
      <c r="D12" s="963"/>
      <c r="E12" s="963"/>
      <c r="F12" s="963"/>
      <c r="G12" s="963"/>
      <c r="H12" s="963"/>
      <c r="I12" s="963"/>
      <c r="J12" s="963"/>
      <c r="K12" s="963"/>
      <c r="L12" s="963"/>
      <c r="M12" s="963"/>
      <c r="N12" s="964"/>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18" x14ac:dyDescent="0.25">
      <c r="A17" s="958"/>
      <c r="B17" s="959"/>
      <c r="C17" s="965"/>
      <c r="D17" s="966"/>
      <c r="E17" s="966"/>
      <c r="F17" s="966"/>
      <c r="G17" s="966"/>
      <c r="H17" s="966"/>
      <c r="I17" s="966"/>
      <c r="J17" s="966"/>
      <c r="K17" s="966"/>
      <c r="L17" s="966"/>
      <c r="M17" s="966"/>
      <c r="N17" s="967"/>
      <c r="O17" s="55"/>
      <c r="P17" s="55"/>
      <c r="Q17" s="55"/>
      <c r="R17" s="55"/>
    </row>
    <row r="18" spans="1:18" x14ac:dyDescent="0.25">
      <c r="A18" s="958"/>
      <c r="B18" s="959"/>
      <c r="C18" s="965"/>
      <c r="D18" s="966"/>
      <c r="E18" s="966"/>
      <c r="F18" s="966"/>
      <c r="G18" s="966"/>
      <c r="H18" s="966"/>
      <c r="I18" s="966"/>
      <c r="J18" s="966"/>
      <c r="K18" s="966"/>
      <c r="L18" s="966"/>
      <c r="M18" s="966"/>
      <c r="N18" s="967"/>
      <c r="O18" s="55"/>
      <c r="P18" s="55"/>
      <c r="Q18" s="55"/>
      <c r="R18" s="55"/>
    </row>
    <row r="19" spans="1:18" x14ac:dyDescent="0.25">
      <c r="A19" s="958"/>
      <c r="B19" s="959"/>
      <c r="C19" s="965"/>
      <c r="D19" s="966"/>
      <c r="E19" s="966"/>
      <c r="F19" s="966"/>
      <c r="G19" s="966"/>
      <c r="H19" s="966"/>
      <c r="I19" s="966"/>
      <c r="J19" s="966"/>
      <c r="K19" s="966"/>
      <c r="L19" s="966"/>
      <c r="M19" s="966"/>
      <c r="N19" s="967"/>
      <c r="O19" s="55"/>
      <c r="P19" s="55"/>
      <c r="Q19" s="55"/>
      <c r="R19" s="55"/>
    </row>
    <row r="20" spans="1:18" hidden="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58"/>
      <c r="B23" s="959"/>
      <c r="C23" s="965"/>
      <c r="D23" s="966"/>
      <c r="E23" s="966"/>
      <c r="F23" s="966"/>
      <c r="G23" s="966"/>
      <c r="H23" s="966"/>
      <c r="I23" s="966"/>
      <c r="J23" s="966"/>
      <c r="K23" s="966"/>
      <c r="L23" s="966"/>
      <c r="M23" s="966"/>
      <c r="N23" s="967"/>
      <c r="O23" s="55"/>
      <c r="P23" s="55"/>
      <c r="Q23" s="55"/>
      <c r="R23" s="55"/>
    </row>
    <row r="24" spans="1:18" hidden="1" x14ac:dyDescent="0.25">
      <c r="A24" s="960"/>
      <c r="B24" s="961"/>
      <c r="C24" s="968"/>
      <c r="D24" s="969"/>
      <c r="E24" s="969"/>
      <c r="F24" s="969"/>
      <c r="G24" s="969"/>
      <c r="H24" s="969"/>
      <c r="I24" s="969"/>
      <c r="J24" s="969"/>
      <c r="K24" s="969"/>
      <c r="L24" s="969"/>
      <c r="M24" s="969"/>
      <c r="N24" s="970"/>
      <c r="O24" s="55"/>
      <c r="P24" s="55"/>
      <c r="Q24" s="55"/>
      <c r="R24" s="55"/>
    </row>
    <row r="25" spans="1:18" x14ac:dyDescent="0.25">
      <c r="A25" s="885" t="s">
        <v>0</v>
      </c>
      <c r="B25" s="971"/>
      <c r="C25" s="971"/>
      <c r="D25" s="971"/>
      <c r="E25" s="971"/>
      <c r="F25" s="971"/>
      <c r="G25" s="971"/>
      <c r="H25" s="971"/>
      <c r="I25" s="971"/>
      <c r="J25" s="971"/>
      <c r="K25" s="971"/>
      <c r="L25" s="971"/>
      <c r="M25" s="971"/>
      <c r="N25" s="886"/>
      <c r="O25" s="55"/>
      <c r="P25" s="55"/>
      <c r="Q25" s="55"/>
      <c r="R25" s="283"/>
    </row>
    <row r="26" spans="1:18" ht="15.75" customHeight="1" x14ac:dyDescent="0.25">
      <c r="A26" s="59">
        <v>1</v>
      </c>
      <c r="B26" s="907" t="s">
        <v>698</v>
      </c>
      <c r="C26" s="908"/>
      <c r="D26" s="908"/>
      <c r="E26" s="908"/>
      <c r="F26" s="908"/>
      <c r="G26" s="909"/>
      <c r="H26" s="59">
        <v>6</v>
      </c>
      <c r="I26" s="907"/>
      <c r="J26" s="908"/>
      <c r="K26" s="908"/>
      <c r="L26" s="908"/>
      <c r="M26" s="908"/>
      <c r="N26" s="909"/>
      <c r="O26" s="55"/>
      <c r="P26" s="55"/>
      <c r="Q26" s="55"/>
      <c r="R26" s="283"/>
    </row>
    <row r="27" spans="1:18" x14ac:dyDescent="0.25">
      <c r="A27" s="59">
        <v>2</v>
      </c>
      <c r="B27" s="907" t="s">
        <v>699</v>
      </c>
      <c r="C27" s="908"/>
      <c r="D27" s="908"/>
      <c r="E27" s="908"/>
      <c r="F27" s="908"/>
      <c r="G27" s="909"/>
      <c r="H27" s="59">
        <v>7</v>
      </c>
      <c r="I27" s="907"/>
      <c r="J27" s="908"/>
      <c r="K27" s="908"/>
      <c r="L27" s="908"/>
      <c r="M27" s="908"/>
      <c r="N27" s="909"/>
      <c r="O27" s="55"/>
      <c r="P27" s="55"/>
      <c r="Q27" s="55"/>
      <c r="R27" s="283"/>
    </row>
    <row r="28" spans="1:18" x14ac:dyDescent="0.25">
      <c r="A28" s="59">
        <v>3</v>
      </c>
      <c r="B28" s="907" t="s">
        <v>611</v>
      </c>
      <c r="C28" s="908"/>
      <c r="D28" s="908"/>
      <c r="E28" s="908"/>
      <c r="F28" s="908"/>
      <c r="G28" s="909"/>
      <c r="H28" s="59">
        <v>8</v>
      </c>
      <c r="I28" s="907"/>
      <c r="J28" s="908"/>
      <c r="K28" s="908"/>
      <c r="L28" s="908"/>
      <c r="M28" s="908"/>
      <c r="N28" s="909"/>
      <c r="O28" s="55"/>
      <c r="P28" s="55"/>
      <c r="Q28" s="55"/>
      <c r="R28" s="283"/>
    </row>
    <row r="29" spans="1:18" ht="15" customHeight="1" x14ac:dyDescent="0.25">
      <c r="A29" s="59">
        <v>4</v>
      </c>
      <c r="B29" s="907"/>
      <c r="C29" s="908"/>
      <c r="D29" s="908"/>
      <c r="E29" s="908"/>
      <c r="F29" s="908"/>
      <c r="G29" s="909"/>
      <c r="H29" s="59">
        <v>9</v>
      </c>
      <c r="I29" s="907"/>
      <c r="J29" s="908"/>
      <c r="K29" s="908"/>
      <c r="L29" s="908"/>
      <c r="M29" s="908"/>
      <c r="N29" s="909"/>
      <c r="O29" s="55"/>
      <c r="P29" s="55"/>
      <c r="Q29" s="55"/>
      <c r="R29" s="55"/>
    </row>
    <row r="30" spans="1:18" ht="15" customHeight="1" x14ac:dyDescent="0.25">
      <c r="A30" s="59">
        <v>5</v>
      </c>
      <c r="B30" s="907"/>
      <c r="C30" s="908"/>
      <c r="D30" s="908"/>
      <c r="E30" s="908"/>
      <c r="F30" s="908"/>
      <c r="G30" s="909"/>
      <c r="H30" s="59">
        <v>10</v>
      </c>
      <c r="I30" s="910"/>
      <c r="J30" s="910"/>
      <c r="K30" s="910"/>
      <c r="L30" s="910"/>
      <c r="M30" s="910"/>
      <c r="N30" s="910"/>
      <c r="O30" s="55"/>
      <c r="P30" s="55"/>
      <c r="Q30" s="55"/>
      <c r="R30" s="55"/>
    </row>
    <row r="31" spans="1:18" x14ac:dyDescent="0.25">
      <c r="A31" s="873" t="s">
        <v>286</v>
      </c>
      <c r="B31" s="874"/>
      <c r="C31" s="874"/>
      <c r="D31" s="874"/>
      <c r="E31" s="874"/>
      <c r="F31" s="874"/>
      <c r="G31" s="874"/>
      <c r="H31" s="874"/>
      <c r="I31" s="874"/>
      <c r="J31" s="874"/>
      <c r="K31" s="874"/>
      <c r="L31" s="874"/>
      <c r="M31" s="874"/>
      <c r="N31" s="875"/>
      <c r="O31" s="60"/>
      <c r="P31" s="60"/>
      <c r="Q31" s="60"/>
      <c r="R31" s="61"/>
    </row>
    <row r="32" spans="1:18" x14ac:dyDescent="0.25">
      <c r="A32" s="882" t="s">
        <v>287</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t="s">
        <v>706</v>
      </c>
      <c r="B33" s="889"/>
      <c r="C33" s="889"/>
      <c r="D33" s="889"/>
      <c r="E33" s="889"/>
      <c r="F33" s="889"/>
      <c r="G33" s="889"/>
      <c r="H33" s="890"/>
      <c r="I33" s="872">
        <v>20</v>
      </c>
      <c r="J33" s="872"/>
      <c r="K33" s="872">
        <v>4</v>
      </c>
      <c r="L33" s="872"/>
      <c r="M33" s="872"/>
      <c r="N33" s="872"/>
      <c r="O33" s="872"/>
      <c r="P33" s="872"/>
      <c r="Q33" s="872"/>
      <c r="R33" s="872"/>
    </row>
    <row r="34" spans="1:18" x14ac:dyDescent="0.25">
      <c r="A34" s="888"/>
      <c r="B34" s="889"/>
      <c r="C34" s="889"/>
      <c r="D34" s="889"/>
      <c r="E34" s="889"/>
      <c r="F34" s="889"/>
      <c r="G34" s="889"/>
      <c r="H34" s="890"/>
      <c r="I34" s="896"/>
      <c r="J34" s="897"/>
      <c r="K34" s="896" t="s">
        <v>870</v>
      </c>
      <c r="L34" s="897"/>
      <c r="M34" s="896"/>
      <c r="N34" s="897"/>
      <c r="O34" s="896"/>
      <c r="P34" s="897"/>
      <c r="Q34" s="896"/>
      <c r="R34" s="897"/>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98"/>
      <c r="J36" s="872"/>
      <c r="K36" s="898"/>
      <c r="L36" s="872"/>
      <c r="M36" s="872"/>
      <c r="N36" s="872"/>
      <c r="O36" s="898"/>
      <c r="P36" s="872"/>
      <c r="Q36" s="898"/>
      <c r="R36" s="872"/>
    </row>
    <row r="37" spans="1:18" x14ac:dyDescent="0.25">
      <c r="A37" s="888"/>
      <c r="B37" s="889"/>
      <c r="C37" s="889"/>
      <c r="D37" s="889"/>
      <c r="E37" s="889"/>
      <c r="F37" s="889"/>
      <c r="G37" s="889"/>
      <c r="H37" s="890"/>
      <c r="I37" s="1181"/>
      <c r="J37" s="1182"/>
      <c r="K37" s="1181"/>
      <c r="L37" s="1182"/>
      <c r="M37" s="896"/>
      <c r="N37" s="897"/>
      <c r="O37" s="1181"/>
      <c r="P37" s="1182"/>
      <c r="Q37" s="1181"/>
      <c r="R37" s="1182"/>
    </row>
    <row r="38" spans="1:18" s="888" customFormat="1" ht="15" customHeight="1" x14ac:dyDescent="0.25">
      <c r="A38" s="1179"/>
      <c r="B38" s="1180"/>
      <c r="C38" s="1180"/>
      <c r="D38" s="1180"/>
      <c r="E38" s="1180"/>
      <c r="F38" s="1180"/>
      <c r="G38" s="1180"/>
      <c r="H38" s="1180"/>
      <c r="I38" s="1180"/>
      <c r="J38" s="1180"/>
      <c r="K38" s="1180"/>
      <c r="L38" s="1180"/>
      <c r="M38" s="1180"/>
      <c r="N38" s="1180"/>
      <c r="O38" s="1180"/>
      <c r="P38" s="1180"/>
      <c r="Q38" s="1180"/>
      <c r="R38" s="1180"/>
    </row>
    <row r="39" spans="1:18" ht="15" customHeight="1" x14ac:dyDescent="0.25">
      <c r="A39" s="882" t="s">
        <v>290</v>
      </c>
      <c r="B39" s="883"/>
      <c r="C39" s="883"/>
      <c r="D39" s="883"/>
      <c r="E39" s="883"/>
      <c r="F39" s="883"/>
      <c r="G39" s="883"/>
      <c r="H39" s="884"/>
      <c r="I39" s="885" t="s">
        <v>759</v>
      </c>
      <c r="J39" s="886"/>
      <c r="K39" s="887" t="s">
        <v>760</v>
      </c>
      <c r="L39" s="887"/>
      <c r="M39" s="876" t="s">
        <v>288</v>
      </c>
      <c r="N39" s="876"/>
      <c r="O39" s="876">
        <v>2022</v>
      </c>
      <c r="P39" s="876"/>
      <c r="Q39" s="876">
        <v>2023</v>
      </c>
      <c r="R39" s="876"/>
    </row>
    <row r="40" spans="1:18" x14ac:dyDescent="0.25">
      <c r="A40" s="888"/>
      <c r="B40" s="889"/>
      <c r="C40" s="889"/>
      <c r="D40" s="889"/>
      <c r="E40" s="889"/>
      <c r="F40" s="889"/>
      <c r="G40" s="889"/>
      <c r="H40" s="890"/>
      <c r="I40" s="891"/>
      <c r="J40" s="891"/>
      <c r="K40" s="872"/>
      <c r="L40" s="872"/>
      <c r="M40" s="872"/>
      <c r="N40" s="872"/>
      <c r="O40" s="891"/>
      <c r="P40" s="891"/>
      <c r="Q40" s="891"/>
      <c r="R40" s="891"/>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c r="B42" s="878"/>
      <c r="C42" s="878"/>
      <c r="D42" s="878"/>
      <c r="E42" s="878"/>
      <c r="F42" s="878"/>
      <c r="G42" s="878"/>
      <c r="H42" s="879"/>
      <c r="I42" s="872"/>
      <c r="J42" s="872"/>
      <c r="K42" s="872"/>
      <c r="L42" s="872"/>
      <c r="M42" s="872"/>
      <c r="N42" s="872"/>
      <c r="O42" s="872"/>
      <c r="P42" s="872"/>
      <c r="Q42" s="872"/>
      <c r="R42" s="872"/>
    </row>
    <row r="43" spans="1:18" x14ac:dyDescent="0.25">
      <c r="A43" s="55"/>
      <c r="B43" s="55"/>
      <c r="C43" s="55"/>
      <c r="D43" s="55"/>
      <c r="E43" s="55"/>
      <c r="F43" s="55"/>
      <c r="G43" s="55"/>
      <c r="H43" s="55"/>
      <c r="I43" s="55"/>
      <c r="J43" s="55"/>
      <c r="K43" s="55"/>
      <c r="L43" s="55"/>
      <c r="M43" s="55"/>
      <c r="N43" s="55"/>
      <c r="O43" s="55"/>
      <c r="P43" s="55"/>
      <c r="Q43" s="55"/>
      <c r="R43" s="55"/>
    </row>
    <row r="44" spans="1:18" x14ac:dyDescent="0.25">
      <c r="A44" s="873" t="s">
        <v>292</v>
      </c>
      <c r="B44" s="874"/>
      <c r="C44" s="874"/>
      <c r="D44" s="874"/>
      <c r="E44" s="874"/>
      <c r="F44" s="874"/>
      <c r="G44" s="874"/>
      <c r="H44" s="874"/>
      <c r="I44" s="874"/>
      <c r="J44" s="874"/>
      <c r="K44" s="874"/>
      <c r="L44" s="874"/>
      <c r="M44" s="874"/>
      <c r="N44" s="875"/>
      <c r="O44" s="55"/>
      <c r="P44" s="55"/>
      <c r="Q44" s="55"/>
      <c r="R44" s="55"/>
    </row>
    <row r="45" spans="1:18" ht="42.75" x14ac:dyDescent="0.25">
      <c r="A45" s="876" t="s">
        <v>293</v>
      </c>
      <c r="B45" s="876"/>
      <c r="C45" s="62" t="s">
        <v>294</v>
      </c>
      <c r="D45" s="62" t="s">
        <v>295</v>
      </c>
      <c r="E45" s="62" t="s">
        <v>296</v>
      </c>
      <c r="F45" s="62" t="s">
        <v>297</v>
      </c>
      <c r="G45" s="62" t="s">
        <v>298</v>
      </c>
      <c r="H45" s="62" t="s">
        <v>299</v>
      </c>
      <c r="I45" s="62" t="s">
        <v>300</v>
      </c>
      <c r="J45" s="62" t="s">
        <v>301</v>
      </c>
      <c r="K45" s="62" t="s">
        <v>302</v>
      </c>
      <c r="L45" s="62" t="s">
        <v>303</v>
      </c>
      <c r="M45" s="62" t="s">
        <v>304</v>
      </c>
      <c r="N45" s="62" t="s">
        <v>305</v>
      </c>
      <c r="O45" s="55"/>
      <c r="P45" s="55"/>
      <c r="Q45" s="55"/>
      <c r="R45" s="55"/>
    </row>
    <row r="46" spans="1:18" x14ac:dyDescent="0.25">
      <c r="A46" s="865">
        <f>IF(A26&gt;0,A26,"")</f>
        <v>1</v>
      </c>
      <c r="B46" s="866"/>
      <c r="C46" s="270"/>
      <c r="D46" s="270"/>
      <c r="E46" s="270"/>
      <c r="F46" s="270"/>
      <c r="G46" s="270"/>
      <c r="H46" s="270"/>
      <c r="I46" s="270"/>
      <c r="J46" s="270"/>
      <c r="K46" s="270"/>
      <c r="L46" s="270"/>
      <c r="M46" s="270"/>
      <c r="N46" s="270"/>
      <c r="O46" s="55"/>
      <c r="P46" s="55"/>
      <c r="Q46" s="55"/>
      <c r="R46" s="55"/>
    </row>
    <row r="47" spans="1:18" x14ac:dyDescent="0.25">
      <c r="A47" s="1185">
        <v>2</v>
      </c>
      <c r="B47" s="1186"/>
      <c r="C47" s="270"/>
      <c r="D47" s="270"/>
      <c r="E47" s="270"/>
      <c r="F47" s="270"/>
      <c r="G47" s="270"/>
      <c r="H47" s="270"/>
      <c r="I47" s="270"/>
      <c r="J47" s="270"/>
      <c r="K47" s="270"/>
      <c r="L47" s="270"/>
      <c r="M47" s="270"/>
      <c r="N47" s="270"/>
      <c r="O47" s="55"/>
      <c r="P47" s="55"/>
      <c r="Q47" s="55"/>
      <c r="R47" s="55"/>
    </row>
    <row r="48" spans="1:18" x14ac:dyDescent="0.25">
      <c r="A48" s="1185">
        <v>3</v>
      </c>
      <c r="B48" s="1186"/>
      <c r="C48" s="270"/>
      <c r="D48" s="270"/>
      <c r="E48" s="270"/>
      <c r="F48" s="270"/>
      <c r="G48" s="270"/>
      <c r="H48" s="270"/>
      <c r="I48" s="270"/>
      <c r="J48" s="270"/>
      <c r="K48" s="270"/>
      <c r="L48" s="270"/>
      <c r="M48" s="270"/>
      <c r="N48" s="270"/>
      <c r="O48" s="55"/>
      <c r="P48" s="55"/>
      <c r="Q48" s="55"/>
      <c r="R48" s="55"/>
    </row>
    <row r="49" spans="1:18" x14ac:dyDescent="0.25">
      <c r="A49" s="865"/>
      <c r="B49" s="866"/>
      <c r="C49" s="63"/>
      <c r="D49" s="63"/>
      <c r="E49" s="63"/>
      <c r="F49" s="63"/>
      <c r="G49" s="63"/>
      <c r="H49" s="63"/>
      <c r="I49" s="63"/>
      <c r="J49" s="63"/>
      <c r="K49" s="63"/>
      <c r="L49" s="63"/>
      <c r="M49" s="63"/>
      <c r="N49" s="63"/>
      <c r="O49" s="55"/>
      <c r="P49" s="55"/>
      <c r="Q49" s="55"/>
      <c r="R49" s="55"/>
    </row>
    <row r="50" spans="1:18" x14ac:dyDescent="0.25">
      <c r="A50" s="1185"/>
      <c r="B50" s="1186"/>
      <c r="C50" s="63"/>
      <c r="D50" s="63"/>
      <c r="E50" s="63"/>
      <c r="F50" s="63"/>
      <c r="G50" s="63"/>
      <c r="H50" s="63"/>
      <c r="I50" s="63"/>
      <c r="J50" s="63"/>
      <c r="K50" s="63"/>
      <c r="L50" s="63"/>
      <c r="M50" s="63"/>
      <c r="N50" s="63"/>
      <c r="O50" s="55"/>
      <c r="P50" s="55"/>
      <c r="Q50" s="55"/>
      <c r="R50" s="55"/>
    </row>
    <row r="51" spans="1:18" x14ac:dyDescent="0.25">
      <c r="A51" s="1185"/>
      <c r="B51" s="1186"/>
      <c r="C51" s="63"/>
      <c r="D51" s="63"/>
      <c r="E51" s="63"/>
      <c r="F51" s="63"/>
      <c r="G51" s="63"/>
      <c r="H51" s="63"/>
      <c r="I51" s="63"/>
      <c r="J51" s="63"/>
      <c r="K51" s="63"/>
      <c r="L51" s="63"/>
      <c r="M51" s="63"/>
      <c r="N51" s="63"/>
      <c r="O51" s="55"/>
      <c r="P51" s="55"/>
      <c r="Q51" s="55"/>
      <c r="R51" s="55"/>
    </row>
    <row r="52" spans="1:18" x14ac:dyDescent="0.25">
      <c r="A52" s="865"/>
      <c r="B52" s="866"/>
      <c r="C52" s="63"/>
      <c r="D52" s="134"/>
      <c r="E52" s="63"/>
      <c r="F52" s="63"/>
      <c r="G52" s="63"/>
      <c r="H52" s="63"/>
      <c r="I52" s="63"/>
      <c r="J52" s="63"/>
      <c r="K52" s="63"/>
      <c r="L52" s="63"/>
      <c r="M52" s="63"/>
      <c r="N52" s="63"/>
      <c r="O52" s="55"/>
      <c r="P52" s="55"/>
      <c r="Q52" s="55"/>
      <c r="R52" s="55"/>
    </row>
    <row r="53" spans="1:18" hidden="1" x14ac:dyDescent="0.25">
      <c r="A53" s="865">
        <v>7</v>
      </c>
      <c r="B53" s="866"/>
      <c r="C53" s="63"/>
      <c r="D53" s="63"/>
      <c r="E53" s="63"/>
      <c r="F53" s="63"/>
      <c r="G53" s="63"/>
      <c r="H53" s="63"/>
      <c r="I53" s="63"/>
      <c r="J53" s="63"/>
      <c r="K53" s="63"/>
      <c r="L53" s="63"/>
      <c r="M53" s="63"/>
      <c r="N53" s="63"/>
      <c r="O53" s="55"/>
      <c r="P53" s="55"/>
      <c r="Q53" s="55"/>
      <c r="R53" s="55"/>
    </row>
    <row r="54" spans="1:18" ht="15.75" hidden="1" thickBot="1" x14ac:dyDescent="0.3">
      <c r="A54" s="1056"/>
      <c r="B54" s="1057"/>
      <c r="C54" s="64"/>
      <c r="D54" s="64"/>
      <c r="E54" s="64"/>
      <c r="F54" s="64"/>
      <c r="G54" s="64"/>
      <c r="H54" s="64"/>
      <c r="I54" s="64"/>
      <c r="J54" s="64"/>
      <c r="K54" s="64"/>
      <c r="L54" s="64"/>
      <c r="M54" s="64"/>
      <c r="N54" s="64"/>
      <c r="O54" s="55"/>
      <c r="P54" s="55"/>
      <c r="Q54" s="55"/>
      <c r="R54" s="55"/>
    </row>
    <row r="55" spans="1:18" hidden="1" x14ac:dyDescent="0.25">
      <c r="A55" s="865">
        <v>8</v>
      </c>
      <c r="B55" s="866"/>
      <c r="C55" s="63"/>
      <c r="D55" s="63"/>
      <c r="E55" s="63"/>
      <c r="F55" s="63"/>
      <c r="G55" s="63"/>
      <c r="H55" s="63"/>
      <c r="I55" s="63"/>
      <c r="J55" s="63"/>
      <c r="K55" s="63"/>
      <c r="L55" s="63"/>
      <c r="M55" s="63"/>
      <c r="N55" s="65"/>
      <c r="O55" s="66"/>
      <c r="P55" s="55"/>
      <c r="Q55" s="55"/>
      <c r="R55" s="55"/>
    </row>
    <row r="56" spans="1:18" ht="15.75" hidden="1" thickBot="1" x14ac:dyDescent="0.3">
      <c r="A56" s="1056"/>
      <c r="B56" s="1057"/>
      <c r="C56" s="64"/>
      <c r="D56" s="64"/>
      <c r="E56" s="64"/>
      <c r="F56" s="64"/>
      <c r="G56" s="64"/>
      <c r="H56" s="64"/>
      <c r="I56" s="64"/>
      <c r="J56" s="64"/>
      <c r="K56" s="64"/>
      <c r="L56" s="64"/>
      <c r="M56" s="64"/>
      <c r="N56" s="64"/>
      <c r="O56" s="55"/>
      <c r="P56" s="55"/>
      <c r="Q56" s="55"/>
      <c r="R56" s="55"/>
    </row>
    <row r="57" spans="1:18" hidden="1" x14ac:dyDescent="0.25">
      <c r="A57" s="865">
        <v>9</v>
      </c>
      <c r="B57" s="866"/>
      <c r="C57" s="63"/>
      <c r="D57" s="63"/>
      <c r="E57" s="63"/>
      <c r="F57" s="63"/>
      <c r="G57" s="63"/>
      <c r="H57" s="63"/>
      <c r="I57" s="63"/>
      <c r="J57" s="63"/>
      <c r="K57" s="63"/>
      <c r="L57" s="63"/>
      <c r="M57" s="63"/>
      <c r="N57" s="63"/>
      <c r="O57" s="55"/>
      <c r="P57" s="55"/>
      <c r="Q57" s="55"/>
      <c r="R57" s="55"/>
    </row>
    <row r="58" spans="1:18" ht="15.75" hidden="1" thickBot="1" x14ac:dyDescent="0.3">
      <c r="A58" s="1056"/>
      <c r="B58" s="1057"/>
      <c r="C58" s="64"/>
      <c r="D58" s="64"/>
      <c r="E58" s="64"/>
      <c r="F58" s="64"/>
      <c r="G58" s="64"/>
      <c r="H58" s="64"/>
      <c r="I58" s="64"/>
      <c r="J58" s="64"/>
      <c r="K58" s="64"/>
      <c r="L58" s="64"/>
      <c r="M58" s="64"/>
      <c r="N58" s="64"/>
      <c r="O58" s="55"/>
      <c r="P58" s="55"/>
      <c r="Q58" s="55"/>
      <c r="R58" s="55"/>
    </row>
    <row r="59" spans="1:18" hidden="1" x14ac:dyDescent="0.25">
      <c r="A59" s="865">
        <v>10</v>
      </c>
      <c r="B59" s="866"/>
      <c r="C59" s="63"/>
      <c r="D59" s="63"/>
      <c r="E59" s="63"/>
      <c r="F59" s="63"/>
      <c r="G59" s="63"/>
      <c r="H59" s="63"/>
      <c r="I59" s="63"/>
      <c r="J59" s="63"/>
      <c r="K59" s="63"/>
      <c r="L59" s="63"/>
      <c r="M59" s="63"/>
      <c r="N59" s="63"/>
      <c r="O59" s="55"/>
      <c r="P59" s="55"/>
      <c r="Q59" s="55"/>
      <c r="R59" s="55"/>
    </row>
    <row r="60" spans="1:18" ht="15.75" hidden="1" thickBot="1" x14ac:dyDescent="0.3">
      <c r="A60" s="1056"/>
      <c r="B60" s="1057"/>
      <c r="C60" s="64"/>
      <c r="D60" s="64"/>
      <c r="E60" s="64"/>
      <c r="F60" s="64"/>
      <c r="G60" s="64"/>
      <c r="H60" s="64"/>
      <c r="I60" s="64"/>
      <c r="J60" s="64"/>
      <c r="K60" s="64"/>
      <c r="L60" s="64"/>
      <c r="M60" s="64"/>
      <c r="N60" s="64"/>
      <c r="O60" s="55"/>
      <c r="P60" s="55"/>
      <c r="Q60" s="55"/>
      <c r="R60" s="55"/>
    </row>
    <row r="61" spans="1:18" x14ac:dyDescent="0.25">
      <c r="A61" s="278"/>
      <c r="B61" s="278"/>
      <c r="C61" s="278"/>
      <c r="D61" s="278"/>
      <c r="E61" s="278"/>
      <c r="F61" s="278"/>
      <c r="G61" s="278"/>
      <c r="H61" s="278"/>
      <c r="I61" s="278"/>
      <c r="J61" s="278"/>
      <c r="K61" s="278"/>
      <c r="L61" s="278"/>
      <c r="M61" s="278"/>
      <c r="N61" s="278"/>
      <c r="O61" s="55"/>
      <c r="P61" s="55"/>
      <c r="Q61" s="55"/>
      <c r="R61" s="55"/>
    </row>
    <row r="62" spans="1:18" x14ac:dyDescent="0.25">
      <c r="A62" s="978" t="s">
        <v>306</v>
      </c>
      <c r="B62" s="979"/>
      <c r="C62" s="979"/>
      <c r="D62" s="979"/>
      <c r="E62" s="979"/>
      <c r="F62" s="979"/>
      <c r="G62" s="979"/>
      <c r="H62" s="979"/>
      <c r="I62" s="979"/>
      <c r="J62" s="979"/>
      <c r="K62" s="979"/>
      <c r="L62" s="979"/>
      <c r="M62" s="979"/>
      <c r="N62" s="980"/>
      <c r="O62" s="55"/>
      <c r="P62" s="55"/>
      <c r="Q62" s="55"/>
      <c r="R62" s="55"/>
    </row>
    <row r="63" spans="1:18" x14ac:dyDescent="0.25">
      <c r="A63" s="271" t="s">
        <v>307</v>
      </c>
      <c r="B63" s="1016" t="s">
        <v>308</v>
      </c>
      <c r="C63" s="1017"/>
      <c r="D63" s="1017"/>
      <c r="E63" s="1017"/>
      <c r="F63" s="1018"/>
      <c r="G63" s="1014" t="s">
        <v>309</v>
      </c>
      <c r="H63" s="1014"/>
      <c r="I63" s="1014" t="s">
        <v>310</v>
      </c>
      <c r="J63" s="1014"/>
      <c r="K63" s="1014" t="s">
        <v>311</v>
      </c>
      <c r="L63" s="1014"/>
      <c r="M63" s="1015" t="s">
        <v>312</v>
      </c>
      <c r="N63" s="1015"/>
      <c r="O63" s="55"/>
      <c r="P63" s="55"/>
      <c r="Q63" s="55"/>
      <c r="R63" s="55"/>
    </row>
    <row r="64" spans="1:18" x14ac:dyDescent="0.25">
      <c r="A64" s="272" t="s">
        <v>482</v>
      </c>
      <c r="B64" s="981" t="s">
        <v>467</v>
      </c>
      <c r="C64" s="982"/>
      <c r="D64" s="982"/>
      <c r="E64" s="982"/>
      <c r="F64" s="983"/>
      <c r="G64" s="984">
        <v>18.850000000000001</v>
      </c>
      <c r="H64" s="985"/>
      <c r="I64" s="1000">
        <v>8</v>
      </c>
      <c r="J64" s="1000"/>
      <c r="K64" s="988">
        <f>I64*100/$P$71</f>
        <v>23.529411764705884</v>
      </c>
      <c r="L64" s="988"/>
      <c r="M64" s="836">
        <f t="shared" ref="M64:M68" si="0">PRODUCT(G64*I64)</f>
        <v>150.80000000000001</v>
      </c>
      <c r="N64" s="836"/>
      <c r="O64" s="55"/>
      <c r="P64" s="55"/>
      <c r="Q64" s="55"/>
      <c r="R64" s="55"/>
    </row>
    <row r="65" spans="1:18" x14ac:dyDescent="0.25">
      <c r="A65" s="272" t="s">
        <v>474</v>
      </c>
      <c r="B65" s="981" t="s">
        <v>443</v>
      </c>
      <c r="C65" s="982"/>
      <c r="D65" s="982"/>
      <c r="E65" s="982"/>
      <c r="F65" s="983"/>
      <c r="G65" s="984">
        <v>17.91</v>
      </c>
      <c r="H65" s="985"/>
      <c r="I65" s="1000">
        <v>8</v>
      </c>
      <c r="J65" s="1000"/>
      <c r="K65" s="988">
        <f t="shared" ref="K65:K68" si="1">I65*100/$P$71</f>
        <v>23.529411764705884</v>
      </c>
      <c r="L65" s="988"/>
      <c r="M65" s="836">
        <f t="shared" si="0"/>
        <v>143.28</v>
      </c>
      <c r="N65" s="836"/>
      <c r="O65" s="55"/>
      <c r="P65" s="55"/>
      <c r="Q65" s="55"/>
      <c r="R65" s="55"/>
    </row>
    <row r="66" spans="1:18" x14ac:dyDescent="0.25">
      <c r="A66" s="272" t="s">
        <v>481</v>
      </c>
      <c r="B66" s="981" t="s">
        <v>442</v>
      </c>
      <c r="C66" s="982"/>
      <c r="D66" s="982"/>
      <c r="E66" s="982"/>
      <c r="F66" s="983"/>
      <c r="G66" s="984">
        <v>19.71</v>
      </c>
      <c r="H66" s="985"/>
      <c r="I66" s="1000">
        <v>8</v>
      </c>
      <c r="J66" s="1000"/>
      <c r="K66" s="988">
        <f t="shared" si="1"/>
        <v>23.529411764705884</v>
      </c>
      <c r="L66" s="988"/>
      <c r="M66" s="836">
        <f t="shared" si="0"/>
        <v>157.68</v>
      </c>
      <c r="N66" s="836"/>
      <c r="O66" s="55"/>
      <c r="P66" s="55"/>
      <c r="Q66" s="55"/>
      <c r="R66" s="55"/>
    </row>
    <row r="67" spans="1:18" x14ac:dyDescent="0.25">
      <c r="A67" s="272" t="s">
        <v>691</v>
      </c>
      <c r="B67" s="981" t="s">
        <v>703</v>
      </c>
      <c r="C67" s="982"/>
      <c r="D67" s="982"/>
      <c r="E67" s="982"/>
      <c r="F67" s="983"/>
      <c r="G67" s="984">
        <v>17.47</v>
      </c>
      <c r="H67" s="985"/>
      <c r="I67" s="1000">
        <v>5</v>
      </c>
      <c r="J67" s="1000"/>
      <c r="K67" s="988">
        <f t="shared" si="1"/>
        <v>14.705882352941176</v>
      </c>
      <c r="L67" s="988"/>
      <c r="M67" s="836">
        <f t="shared" si="0"/>
        <v>87.35</v>
      </c>
      <c r="N67" s="836"/>
      <c r="O67" s="55"/>
      <c r="P67" s="55"/>
      <c r="Q67" s="55"/>
      <c r="R67" s="55"/>
    </row>
    <row r="68" spans="1:18" x14ac:dyDescent="0.25">
      <c r="A68" s="272" t="s">
        <v>705</v>
      </c>
      <c r="B68" s="981" t="s">
        <v>704</v>
      </c>
      <c r="C68" s="982"/>
      <c r="D68" s="982"/>
      <c r="E68" s="982"/>
      <c r="F68" s="983"/>
      <c r="G68" s="984">
        <v>15.66</v>
      </c>
      <c r="H68" s="985"/>
      <c r="I68" s="1000">
        <v>5</v>
      </c>
      <c r="J68" s="1000"/>
      <c r="K68" s="988">
        <f t="shared" si="1"/>
        <v>14.705882352941176</v>
      </c>
      <c r="L68" s="988"/>
      <c r="M68" s="836">
        <f t="shared" si="0"/>
        <v>78.3</v>
      </c>
      <c r="N68" s="836"/>
      <c r="O68" s="55"/>
      <c r="P68" s="55"/>
      <c r="Q68" s="55"/>
      <c r="R68" s="55"/>
    </row>
    <row r="69" spans="1:18" x14ac:dyDescent="0.25">
      <c r="A69" s="272"/>
      <c r="B69" s="981"/>
      <c r="C69" s="982"/>
      <c r="D69" s="982"/>
      <c r="E69" s="982"/>
      <c r="F69" s="983"/>
      <c r="G69" s="984"/>
      <c r="H69" s="985"/>
      <c r="I69" s="1000"/>
      <c r="J69" s="1000"/>
      <c r="K69" s="988"/>
      <c r="L69" s="988"/>
      <c r="M69" s="836"/>
      <c r="N69" s="836"/>
      <c r="O69" s="55"/>
      <c r="P69" s="55"/>
      <c r="Q69" s="55"/>
      <c r="R69" s="55"/>
    </row>
    <row r="70" spans="1:18" x14ac:dyDescent="0.25">
      <c r="A70" s="272"/>
      <c r="B70" s="981"/>
      <c r="C70" s="982"/>
      <c r="D70" s="982"/>
      <c r="E70" s="982"/>
      <c r="F70" s="983"/>
      <c r="G70" s="984"/>
      <c r="H70" s="985"/>
      <c r="I70" s="1000"/>
      <c r="J70" s="1000"/>
      <c r="K70" s="988"/>
      <c r="L70" s="988"/>
      <c r="M70" s="836"/>
      <c r="N70" s="836"/>
      <c r="O70" s="55"/>
      <c r="P70" s="55"/>
      <c r="Q70" s="55"/>
      <c r="R70" s="55"/>
    </row>
    <row r="71" spans="1:18" x14ac:dyDescent="0.25">
      <c r="A71" s="280"/>
      <c r="B71" s="1131"/>
      <c r="C71" s="1131"/>
      <c r="D71" s="1131"/>
      <c r="E71" s="1131"/>
      <c r="F71" s="1131"/>
      <c r="G71" s="1194"/>
      <c r="H71" s="1194"/>
      <c r="I71" s="1000"/>
      <c r="J71" s="1000"/>
      <c r="K71" s="988"/>
      <c r="L71" s="988"/>
      <c r="M71" s="836"/>
      <c r="N71" s="836"/>
      <c r="O71" s="55"/>
      <c r="P71" s="55">
        <f>SUM(I64:J71)</f>
        <v>34</v>
      </c>
      <c r="Q71" s="350">
        <f>SUM(K64:L71)</f>
        <v>100</v>
      </c>
      <c r="R71" s="55"/>
    </row>
    <row r="72" spans="1:18" x14ac:dyDescent="0.25">
      <c r="A72" s="277">
        <f>COUNTA(B64:F70)</f>
        <v>5</v>
      </c>
      <c r="B72" s="1012" t="s">
        <v>313</v>
      </c>
      <c r="C72" s="1012"/>
      <c r="D72" s="1012"/>
      <c r="E72" s="1012"/>
      <c r="F72" s="1012"/>
      <c r="G72" s="1012"/>
      <c r="H72" s="1012"/>
      <c r="I72" s="1012"/>
      <c r="J72" s="1012"/>
      <c r="K72" s="1012"/>
      <c r="L72" s="1013"/>
      <c r="M72" s="1001">
        <f>SUM(M64:N70)</f>
        <v>617.41</v>
      </c>
      <c r="N72" s="1002"/>
      <c r="O72" s="55"/>
      <c r="P72" s="55"/>
      <c r="Q72" s="55"/>
      <c r="R72" s="55"/>
    </row>
    <row r="73" spans="1:18" x14ac:dyDescent="0.25">
      <c r="A73" s="278"/>
      <c r="B73" s="278"/>
      <c r="C73" s="278"/>
      <c r="D73" s="278"/>
      <c r="E73" s="278"/>
      <c r="F73" s="278"/>
      <c r="G73" s="278"/>
      <c r="H73" s="278"/>
      <c r="I73" s="278"/>
      <c r="J73" s="278"/>
      <c r="K73" s="278"/>
      <c r="L73" s="278"/>
      <c r="M73" s="278"/>
      <c r="N73" s="278"/>
      <c r="O73" s="55"/>
      <c r="P73" s="55"/>
      <c r="Q73" s="55"/>
      <c r="R73" s="55"/>
    </row>
    <row r="74" spans="1:18" x14ac:dyDescent="0.25">
      <c r="A74" s="978" t="s">
        <v>314</v>
      </c>
      <c r="B74" s="979"/>
      <c r="C74" s="979"/>
      <c r="D74" s="979"/>
      <c r="E74" s="979"/>
      <c r="F74" s="979"/>
      <c r="G74" s="979"/>
      <c r="H74" s="979"/>
      <c r="I74" s="979"/>
      <c r="J74" s="979"/>
      <c r="K74" s="979"/>
      <c r="L74" s="979"/>
      <c r="M74" s="979"/>
      <c r="N74" s="980"/>
      <c r="O74" s="55"/>
      <c r="P74" s="55"/>
      <c r="Q74" s="55"/>
      <c r="R74" s="55"/>
    </row>
    <row r="75" spans="1:18" x14ac:dyDescent="0.25">
      <c r="A75" s="1009" t="s">
        <v>315</v>
      </c>
      <c r="B75" s="1010"/>
      <c r="C75" s="1010"/>
      <c r="D75" s="1011"/>
      <c r="E75" s="1009" t="s">
        <v>115</v>
      </c>
      <c r="F75" s="1010"/>
      <c r="G75" s="1010"/>
      <c r="H75" s="1010"/>
      <c r="I75" s="1010"/>
      <c r="J75" s="1010"/>
      <c r="K75" s="1010"/>
      <c r="L75" s="1010"/>
      <c r="M75" s="997" t="s">
        <v>316</v>
      </c>
      <c r="N75" s="999"/>
      <c r="O75" s="55"/>
      <c r="P75" s="55"/>
      <c r="Q75" s="55"/>
      <c r="R75" s="55"/>
    </row>
    <row r="76" spans="1:18" x14ac:dyDescent="0.25">
      <c r="A76" s="1003" t="s">
        <v>807</v>
      </c>
      <c r="B76" s="1004"/>
      <c r="C76" s="1004"/>
      <c r="D76" s="1005"/>
      <c r="E76" s="1003" t="s">
        <v>808</v>
      </c>
      <c r="F76" s="1004"/>
      <c r="G76" s="1004"/>
      <c r="H76" s="1004"/>
      <c r="I76" s="1004"/>
      <c r="J76" s="1004"/>
      <c r="K76" s="1004"/>
      <c r="L76" s="1004"/>
      <c r="M76" s="1176">
        <v>20000</v>
      </c>
      <c r="N76" s="1177"/>
      <c r="O76" s="55"/>
      <c r="P76" s="55"/>
      <c r="Q76" s="55"/>
      <c r="R76" s="55"/>
    </row>
    <row r="77" spans="1:18" x14ac:dyDescent="0.25">
      <c r="A77" s="1003"/>
      <c r="B77" s="1004"/>
      <c r="C77" s="1004"/>
      <c r="D77" s="1005"/>
      <c r="E77" s="1003"/>
      <c r="F77" s="1004"/>
      <c r="G77" s="1004"/>
      <c r="H77" s="1004"/>
      <c r="I77" s="1004"/>
      <c r="J77" s="1004"/>
      <c r="K77" s="1004"/>
      <c r="L77" s="1004"/>
      <c r="M77" s="993"/>
      <c r="N77" s="994"/>
      <c r="O77" s="55"/>
      <c r="P77" s="55"/>
      <c r="Q77" s="55"/>
      <c r="R77" s="55"/>
    </row>
    <row r="78" spans="1:18" x14ac:dyDescent="0.25">
      <c r="A78" s="1003"/>
      <c r="B78" s="1004"/>
      <c r="C78" s="1004"/>
      <c r="D78" s="1005"/>
      <c r="E78" s="1003"/>
      <c r="F78" s="1004"/>
      <c r="G78" s="1004"/>
      <c r="H78" s="1004"/>
      <c r="I78" s="1004"/>
      <c r="J78" s="1004"/>
      <c r="K78" s="1004"/>
      <c r="L78" s="1004"/>
      <c r="M78" s="993"/>
      <c r="N78" s="994"/>
      <c r="O78" s="55"/>
      <c r="P78" s="55"/>
      <c r="Q78" s="55"/>
      <c r="R78" s="55"/>
    </row>
    <row r="79" spans="1:18" x14ac:dyDescent="0.25">
      <c r="A79" s="997" t="s">
        <v>317</v>
      </c>
      <c r="B79" s="998"/>
      <c r="C79" s="998"/>
      <c r="D79" s="998"/>
      <c r="E79" s="998"/>
      <c r="F79" s="998"/>
      <c r="G79" s="998"/>
      <c r="H79" s="998"/>
      <c r="I79" s="998"/>
      <c r="J79" s="998"/>
      <c r="K79" s="998"/>
      <c r="L79" s="999"/>
      <c r="M79" s="1001">
        <f>SUM(M72+M76)</f>
        <v>20617.41</v>
      </c>
      <c r="N79" s="1002"/>
      <c r="O79" s="55"/>
      <c r="P79" s="55"/>
      <c r="Q79" s="55"/>
      <c r="R79" s="55"/>
    </row>
    <row r="83" spans="11:11" x14ac:dyDescent="0.25">
      <c r="K83" s="354"/>
    </row>
  </sheetData>
  <mergeCells count="173">
    <mergeCell ref="K71:L71"/>
    <mergeCell ref="M71:N71"/>
    <mergeCell ref="A78:D78"/>
    <mergeCell ref="E78:L78"/>
    <mergeCell ref="M78:N78"/>
    <mergeCell ref="A79:L79"/>
    <mergeCell ref="M79:N79"/>
    <mergeCell ref="A76:D76"/>
    <mergeCell ref="E76:L76"/>
    <mergeCell ref="M76:N76"/>
    <mergeCell ref="A77:D77"/>
    <mergeCell ref="E77:L77"/>
    <mergeCell ref="M77:N77"/>
    <mergeCell ref="B68:F68"/>
    <mergeCell ref="G68:H68"/>
    <mergeCell ref="I68:J68"/>
    <mergeCell ref="K68:L68"/>
    <mergeCell ref="M68:N68"/>
    <mergeCell ref="B72:L72"/>
    <mergeCell ref="M72:N72"/>
    <mergeCell ref="A74:N74"/>
    <mergeCell ref="A75:D75"/>
    <mergeCell ref="E75:L75"/>
    <mergeCell ref="M75:N75"/>
    <mergeCell ref="B69:F69"/>
    <mergeCell ref="G69:H69"/>
    <mergeCell ref="I69:J69"/>
    <mergeCell ref="K69:L69"/>
    <mergeCell ref="M69:N69"/>
    <mergeCell ref="B70:F70"/>
    <mergeCell ref="G70:H70"/>
    <mergeCell ref="I70:J70"/>
    <mergeCell ref="K70:L70"/>
    <mergeCell ref="M70:N70"/>
    <mergeCell ref="B71:F71"/>
    <mergeCell ref="G71:H71"/>
    <mergeCell ref="I71:J71"/>
    <mergeCell ref="G66:H66"/>
    <mergeCell ref="I66:J66"/>
    <mergeCell ref="K66:L66"/>
    <mergeCell ref="K63:L63"/>
    <mergeCell ref="B67:F67"/>
    <mergeCell ref="G67:H67"/>
    <mergeCell ref="I67:J67"/>
    <mergeCell ref="K67:L67"/>
    <mergeCell ref="M67:N67"/>
    <mergeCell ref="M66:N66"/>
    <mergeCell ref="B66:F66"/>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2:H42"/>
    <mergeCell ref="I42:J42"/>
    <mergeCell ref="K42:L42"/>
    <mergeCell ref="M42:N42"/>
    <mergeCell ref="O39:P39"/>
    <mergeCell ref="Q39:R39"/>
    <mergeCell ref="B29:G29"/>
    <mergeCell ref="I29:N29"/>
    <mergeCell ref="B30:G30"/>
    <mergeCell ref="I30:N30"/>
    <mergeCell ref="A31:N31"/>
    <mergeCell ref="A38:XFD38"/>
    <mergeCell ref="O37:P37"/>
    <mergeCell ref="Q37:R37"/>
    <mergeCell ref="O36:P36"/>
    <mergeCell ref="Q36:R36"/>
    <mergeCell ref="O35:P35"/>
    <mergeCell ref="Q35:R35"/>
    <mergeCell ref="O34:P34"/>
    <mergeCell ref="Q34:R34"/>
    <mergeCell ref="O33:P33"/>
    <mergeCell ref="Q33:R33"/>
    <mergeCell ref="O32:P32"/>
    <mergeCell ref="Q32:R32"/>
    <mergeCell ref="A32:H32"/>
    <mergeCell ref="I32:J32"/>
    <mergeCell ref="K32:L32"/>
    <mergeCell ref="M32:N32"/>
    <mergeCell ref="B28:G28"/>
    <mergeCell ref="I28:N28"/>
    <mergeCell ref="B26:G26"/>
    <mergeCell ref="I26:N26"/>
    <mergeCell ref="A39:H39"/>
    <mergeCell ref="I39:J39"/>
    <mergeCell ref="K39:L39"/>
    <mergeCell ref="M39:N39"/>
    <mergeCell ref="M65:N65"/>
    <mergeCell ref="A55:B56"/>
    <mergeCell ref="A57:B58"/>
    <mergeCell ref="B65:F65"/>
    <mergeCell ref="G65:H65"/>
    <mergeCell ref="I65:J65"/>
    <mergeCell ref="K65:L65"/>
    <mergeCell ref="I34:J34"/>
    <mergeCell ref="K34:L34"/>
    <mergeCell ref="M34:N34"/>
    <mergeCell ref="A33:H33"/>
    <mergeCell ref="I33:J33"/>
    <mergeCell ref="K33:L33"/>
    <mergeCell ref="M33:N33"/>
    <mergeCell ref="A44:N44"/>
    <mergeCell ref="A45:B45"/>
    <mergeCell ref="A46:B46"/>
    <mergeCell ref="A47:B47"/>
    <mergeCell ref="A48:B48"/>
    <mergeCell ref="A49:B49"/>
    <mergeCell ref="M63:N63"/>
    <mergeCell ref="B64:F64"/>
    <mergeCell ref="G64:H64"/>
    <mergeCell ref="I64:J64"/>
    <mergeCell ref="K64:L64"/>
    <mergeCell ref="A50:B50"/>
    <mergeCell ref="A51:B51"/>
    <mergeCell ref="A52:B52"/>
    <mergeCell ref="A53:B54"/>
    <mergeCell ref="A2:N2"/>
    <mergeCell ref="A4:D4"/>
    <mergeCell ref="E4:H4"/>
    <mergeCell ref="I4:N4"/>
    <mergeCell ref="A5:D6"/>
    <mergeCell ref="M64:N64"/>
    <mergeCell ref="A62:N62"/>
    <mergeCell ref="B63:F63"/>
    <mergeCell ref="G63:H63"/>
    <mergeCell ref="I63:J63"/>
    <mergeCell ref="A59:B60"/>
    <mergeCell ref="A37:H37"/>
    <mergeCell ref="I37:J37"/>
    <mergeCell ref="K37:L37"/>
    <mergeCell ref="M37:N37"/>
    <mergeCell ref="A36:H36"/>
    <mergeCell ref="I36:J36"/>
    <mergeCell ref="K36:L36"/>
    <mergeCell ref="M36:N36"/>
    <mergeCell ref="A35:H35"/>
    <mergeCell ref="I35:J35"/>
    <mergeCell ref="K35:L35"/>
    <mergeCell ref="M35:N35"/>
    <mergeCell ref="A34:H34"/>
    <mergeCell ref="E5:H6"/>
    <mergeCell ref="I5:N6"/>
    <mergeCell ref="B27:G27"/>
    <mergeCell ref="I27:N27"/>
    <mergeCell ref="A10:B10"/>
    <mergeCell ref="C10:N10"/>
    <mergeCell ref="A12:B24"/>
    <mergeCell ref="C12:N24"/>
    <mergeCell ref="A25:N25"/>
    <mergeCell ref="I8:J8"/>
    <mergeCell ref="K8:L8"/>
    <mergeCell ref="M8:N8"/>
    <mergeCell ref="A7:D8"/>
    <mergeCell ref="E7:H8"/>
    <mergeCell ref="I7:N7"/>
    <mergeCell ref="A9:D9"/>
    <mergeCell ref="E9:H9"/>
    <mergeCell ref="I9:J9"/>
    <mergeCell ref="K9:L9"/>
    <mergeCell ref="M9:N9"/>
    <mergeCell ref="A11:B11"/>
    <mergeCell ref="C11:N11"/>
  </mergeCells>
  <conditionalFormatting sqref="C55:N55 C57:N57 C59:N59 C46:N53">
    <cfRule type="cellIs" dxfId="34" priority="1" stopIfTrue="1" operator="equal">
      <formula>"x"</formula>
    </cfRule>
  </conditionalFormatting>
  <conditionalFormatting sqref="C56:N56 C54:N54 C58:N58 C60:N60">
    <cfRule type="cellIs" dxfId="3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100-000000000000}"/>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79"/>
  <sheetViews>
    <sheetView workbookViewId="0">
      <selection activeCell="P25" sqref="P25"/>
    </sheetView>
  </sheetViews>
  <sheetFormatPr defaultRowHeight="15" x14ac:dyDescent="0.25"/>
  <sheetData>
    <row r="1" spans="1:18" ht="18.75" thickBot="1" x14ac:dyDescent="0.3">
      <c r="A1" s="912" t="s">
        <v>390</v>
      </c>
      <c r="B1" s="912"/>
      <c r="C1" s="912"/>
      <c r="D1" s="912"/>
      <c r="E1" s="912"/>
      <c r="F1" s="912"/>
      <c r="G1" s="912"/>
      <c r="H1" s="912"/>
      <c r="I1" s="912"/>
      <c r="J1" s="912"/>
      <c r="K1" s="912"/>
      <c r="L1" s="912"/>
      <c r="M1" s="912"/>
      <c r="N1" s="912"/>
      <c r="O1" s="55"/>
      <c r="P1" s="55"/>
      <c r="Q1" s="55"/>
      <c r="R1" s="55"/>
    </row>
    <row r="2" spans="1:18" x14ac:dyDescent="0.25">
      <c r="A2" s="56"/>
      <c r="B2" s="56"/>
      <c r="C2" s="56"/>
      <c r="D2" s="56"/>
      <c r="E2" s="56"/>
      <c r="F2" s="56"/>
      <c r="G2" s="56"/>
      <c r="H2" s="56"/>
      <c r="I2" s="56"/>
      <c r="J2" s="56"/>
      <c r="K2" s="56"/>
      <c r="L2" s="56"/>
      <c r="M2" s="56"/>
      <c r="N2" s="56"/>
      <c r="O2" s="57"/>
      <c r="P2" s="57"/>
      <c r="Q2" s="57"/>
      <c r="R2" s="57"/>
    </row>
    <row r="3" spans="1:18" x14ac:dyDescent="0.25">
      <c r="A3" s="913" t="s">
        <v>391</v>
      </c>
      <c r="B3" s="914"/>
      <c r="C3" s="914"/>
      <c r="D3" s="915"/>
      <c r="E3" s="916" t="s">
        <v>546</v>
      </c>
      <c r="F3" s="917"/>
      <c r="G3" s="917"/>
      <c r="H3" s="918"/>
      <c r="I3" s="1183" t="s">
        <v>548</v>
      </c>
      <c r="J3" s="1184"/>
      <c r="K3" s="1184"/>
      <c r="L3" s="1184"/>
      <c r="M3" s="1184"/>
      <c r="N3" s="1184"/>
      <c r="O3" s="57"/>
      <c r="P3" s="57"/>
      <c r="Q3" s="57"/>
      <c r="R3" s="57"/>
    </row>
    <row r="4" spans="1:18" x14ac:dyDescent="0.25">
      <c r="A4" s="928" t="s">
        <v>392</v>
      </c>
      <c r="B4" s="929"/>
      <c r="C4" s="929"/>
      <c r="D4" s="930"/>
      <c r="E4" s="934" t="s">
        <v>547</v>
      </c>
      <c r="F4" s="935"/>
      <c r="G4" s="935"/>
      <c r="H4" s="935"/>
      <c r="I4" s="936" t="s">
        <v>549</v>
      </c>
      <c r="J4" s="937"/>
      <c r="K4" s="937"/>
      <c r="L4" s="1032"/>
      <c r="M4" s="1032"/>
      <c r="N4" s="1033"/>
      <c r="O4" s="57"/>
      <c r="P4" s="57"/>
      <c r="Q4" s="57"/>
      <c r="R4" s="57"/>
    </row>
    <row r="5" spans="1:18" x14ac:dyDescent="0.25">
      <c r="A5" s="931"/>
      <c r="B5" s="932"/>
      <c r="C5" s="932"/>
      <c r="D5" s="933"/>
      <c r="E5" s="935"/>
      <c r="F5" s="935"/>
      <c r="G5" s="935"/>
      <c r="H5" s="935"/>
      <c r="I5" s="1034"/>
      <c r="J5" s="1035"/>
      <c r="K5" s="1035"/>
      <c r="L5" s="1035"/>
      <c r="M5" s="1035"/>
      <c r="N5" s="1036"/>
      <c r="O5" s="57"/>
      <c r="P5" s="57"/>
      <c r="Q5" s="57"/>
      <c r="R5" s="57"/>
    </row>
    <row r="6" spans="1:18" x14ac:dyDescent="0.25">
      <c r="A6" s="943" t="s">
        <v>279</v>
      </c>
      <c r="B6" s="944"/>
      <c r="C6" s="944"/>
      <c r="D6" s="945"/>
      <c r="E6" s="1199" t="s">
        <v>768</v>
      </c>
      <c r="F6" s="1199"/>
      <c r="G6" s="1199"/>
      <c r="H6" s="1200"/>
      <c r="I6" s="1015" t="s">
        <v>280</v>
      </c>
      <c r="J6" s="1015"/>
      <c r="K6" s="1015"/>
      <c r="L6" s="1015"/>
      <c r="M6" s="1015"/>
      <c r="N6" s="1015"/>
      <c r="O6" s="57"/>
      <c r="P6" s="57"/>
      <c r="Q6" s="57"/>
      <c r="R6" s="57"/>
    </row>
    <row r="7" spans="1:18" x14ac:dyDescent="0.25">
      <c r="A7" s="946"/>
      <c r="B7" s="947"/>
      <c r="C7" s="947"/>
      <c r="D7" s="948"/>
      <c r="E7" s="1201"/>
      <c r="F7" s="1201"/>
      <c r="G7" s="1201"/>
      <c r="H7" s="1202"/>
      <c r="I7" s="1037">
        <v>2021</v>
      </c>
      <c r="J7" s="1038"/>
      <c r="K7" s="1015">
        <v>2022</v>
      </c>
      <c r="L7" s="1015"/>
      <c r="M7" s="1015">
        <v>2023</v>
      </c>
      <c r="N7" s="1015"/>
      <c r="O7" s="57"/>
      <c r="P7" s="57"/>
      <c r="Q7" s="57"/>
      <c r="R7" s="57"/>
    </row>
    <row r="8" spans="1:18" x14ac:dyDescent="0.25">
      <c r="A8" s="920" t="s">
        <v>281</v>
      </c>
      <c r="B8" s="921"/>
      <c r="C8" s="921"/>
      <c r="D8" s="922"/>
      <c r="E8" s="917" t="s">
        <v>501</v>
      </c>
      <c r="F8" s="917"/>
      <c r="G8" s="917"/>
      <c r="H8" s="918"/>
      <c r="I8" s="1026" t="s">
        <v>338</v>
      </c>
      <c r="J8" s="1027"/>
      <c r="K8" s="1028" t="s">
        <v>338</v>
      </c>
      <c r="L8" s="1028"/>
      <c r="M8" s="1028" t="s">
        <v>338</v>
      </c>
      <c r="N8" s="1028"/>
      <c r="O8" s="57"/>
      <c r="P8" s="57"/>
      <c r="Q8" s="57"/>
      <c r="R8" s="57"/>
    </row>
    <row r="9" spans="1:18" ht="49.5" customHeight="1" x14ac:dyDescent="0.25">
      <c r="A9" s="972" t="s">
        <v>283</v>
      </c>
      <c r="B9" s="973"/>
      <c r="C9" s="1060" t="s">
        <v>450</v>
      </c>
      <c r="D9" s="975"/>
      <c r="E9" s="975"/>
      <c r="F9" s="975"/>
      <c r="G9" s="975"/>
      <c r="H9" s="975"/>
      <c r="I9" s="975"/>
      <c r="J9" s="975"/>
      <c r="K9" s="975"/>
      <c r="L9" s="975"/>
      <c r="M9" s="975"/>
      <c r="N9" s="976"/>
      <c r="O9" s="55"/>
      <c r="P9" s="55"/>
      <c r="Q9" s="55"/>
      <c r="R9" s="55"/>
    </row>
    <row r="10" spans="1:18" x14ac:dyDescent="0.25">
      <c r="A10" s="972"/>
      <c r="B10" s="973"/>
      <c r="C10" s="974"/>
      <c r="D10" s="1023"/>
      <c r="E10" s="1023"/>
      <c r="F10" s="1023"/>
      <c r="G10" s="1023"/>
      <c r="H10" s="1023"/>
      <c r="I10" s="1023"/>
      <c r="J10" s="1023"/>
      <c r="K10" s="1023"/>
      <c r="L10" s="1023"/>
      <c r="M10" s="1023"/>
      <c r="N10" s="1024"/>
      <c r="O10" s="55"/>
      <c r="P10" s="55"/>
      <c r="Q10" s="55"/>
      <c r="R10" s="55"/>
    </row>
    <row r="11" spans="1:18" x14ac:dyDescent="0.25">
      <c r="A11" s="956" t="s">
        <v>284</v>
      </c>
      <c r="B11" s="957"/>
      <c r="C11" s="1025" t="s">
        <v>451</v>
      </c>
      <c r="D11" s="963"/>
      <c r="E11" s="963"/>
      <c r="F11" s="963"/>
      <c r="G11" s="963"/>
      <c r="H11" s="963"/>
      <c r="I11" s="963"/>
      <c r="J11" s="963"/>
      <c r="K11" s="963"/>
      <c r="L11" s="963"/>
      <c r="M11" s="963"/>
      <c r="N11" s="964"/>
      <c r="O11" s="55"/>
      <c r="P11" s="55"/>
      <c r="Q11" s="55"/>
      <c r="R11" s="55"/>
    </row>
    <row r="12" spans="1:18" x14ac:dyDescent="0.25">
      <c r="A12" s="958"/>
      <c r="B12" s="959"/>
      <c r="C12" s="965"/>
      <c r="D12" s="966"/>
      <c r="E12" s="966"/>
      <c r="F12" s="966"/>
      <c r="G12" s="966"/>
      <c r="H12" s="966"/>
      <c r="I12" s="966"/>
      <c r="J12" s="966"/>
      <c r="K12" s="966"/>
      <c r="L12" s="966"/>
      <c r="M12" s="966"/>
      <c r="N12" s="967"/>
      <c r="O12" s="55"/>
      <c r="P12" s="55"/>
      <c r="Q12" s="55"/>
      <c r="R12" s="55"/>
    </row>
    <row r="13" spans="1:18" x14ac:dyDescent="0.25">
      <c r="A13" s="958"/>
      <c r="B13" s="959"/>
      <c r="C13" s="965"/>
      <c r="D13" s="966"/>
      <c r="E13" s="966"/>
      <c r="F13" s="966"/>
      <c r="G13" s="966"/>
      <c r="H13" s="966"/>
      <c r="I13" s="966"/>
      <c r="J13" s="966"/>
      <c r="K13" s="966"/>
      <c r="L13" s="966"/>
      <c r="M13" s="966"/>
      <c r="N13" s="967"/>
      <c r="O13" s="55"/>
      <c r="P13" s="55" t="s">
        <v>809</v>
      </c>
      <c r="Q13" s="55"/>
      <c r="R13" s="55"/>
    </row>
    <row r="14" spans="1:18" x14ac:dyDescent="0.25">
      <c r="A14" s="958"/>
      <c r="B14" s="959"/>
      <c r="C14" s="965"/>
      <c r="D14" s="966"/>
      <c r="E14" s="966"/>
      <c r="F14" s="966"/>
      <c r="G14" s="966"/>
      <c r="H14" s="966"/>
      <c r="I14" s="966"/>
      <c r="J14" s="966"/>
      <c r="K14" s="966"/>
      <c r="L14" s="966"/>
      <c r="M14" s="966"/>
      <c r="N14" s="967"/>
      <c r="O14" s="55"/>
      <c r="P14" s="55" t="s">
        <v>810</v>
      </c>
      <c r="Q14" s="55"/>
      <c r="R14" s="55"/>
    </row>
    <row r="15" spans="1:18" hidden="1" x14ac:dyDescent="0.25">
      <c r="A15" s="958"/>
      <c r="B15" s="959"/>
      <c r="C15" s="965"/>
      <c r="D15" s="966"/>
      <c r="E15" s="966"/>
      <c r="F15" s="966"/>
      <c r="G15" s="966"/>
      <c r="H15" s="966"/>
      <c r="I15" s="966"/>
      <c r="J15" s="966"/>
      <c r="K15" s="966"/>
      <c r="L15" s="966"/>
      <c r="M15" s="966"/>
      <c r="N15" s="967"/>
      <c r="O15" s="55"/>
      <c r="P15" s="55"/>
      <c r="Q15" s="55"/>
      <c r="R15" s="55"/>
    </row>
    <row r="16" spans="1:18" hidden="1" x14ac:dyDescent="0.25">
      <c r="A16" s="958"/>
      <c r="B16" s="959"/>
      <c r="C16" s="965"/>
      <c r="D16" s="966"/>
      <c r="E16" s="966"/>
      <c r="F16" s="966"/>
      <c r="G16" s="966"/>
      <c r="H16" s="966"/>
      <c r="I16" s="966"/>
      <c r="J16" s="966"/>
      <c r="K16" s="966"/>
      <c r="L16" s="966"/>
      <c r="M16" s="966"/>
      <c r="N16" s="967"/>
      <c r="O16" s="55"/>
      <c r="P16" s="55"/>
      <c r="Q16" s="55"/>
      <c r="R16" s="55"/>
    </row>
    <row r="17" spans="1:18" hidden="1" x14ac:dyDescent="0.25">
      <c r="A17" s="958"/>
      <c r="B17" s="959"/>
      <c r="C17" s="965"/>
      <c r="D17" s="966"/>
      <c r="E17" s="966"/>
      <c r="F17" s="966"/>
      <c r="G17" s="966"/>
      <c r="H17" s="966"/>
      <c r="I17" s="966"/>
      <c r="J17" s="966"/>
      <c r="K17" s="966"/>
      <c r="L17" s="966"/>
      <c r="M17" s="966"/>
      <c r="N17" s="967"/>
      <c r="O17" s="55"/>
      <c r="P17" s="55"/>
      <c r="Q17" s="55"/>
      <c r="R17" s="55"/>
    </row>
    <row r="18" spans="1:18" hidden="1" x14ac:dyDescent="0.25">
      <c r="A18" s="958"/>
      <c r="B18" s="959"/>
      <c r="C18" s="965"/>
      <c r="D18" s="966"/>
      <c r="E18" s="966"/>
      <c r="F18" s="966"/>
      <c r="G18" s="966"/>
      <c r="H18" s="966"/>
      <c r="I18" s="966"/>
      <c r="J18" s="966"/>
      <c r="K18" s="966"/>
      <c r="L18" s="966"/>
      <c r="M18" s="966"/>
      <c r="N18" s="967"/>
      <c r="O18" s="55"/>
      <c r="P18" s="55"/>
      <c r="Q18" s="55"/>
      <c r="R18" s="55"/>
    </row>
    <row r="19" spans="1:18" hidden="1" x14ac:dyDescent="0.25">
      <c r="A19" s="958"/>
      <c r="B19" s="959"/>
      <c r="C19" s="965"/>
      <c r="D19" s="966"/>
      <c r="E19" s="966"/>
      <c r="F19" s="966"/>
      <c r="G19" s="966"/>
      <c r="H19" s="966"/>
      <c r="I19" s="966"/>
      <c r="J19" s="966"/>
      <c r="K19" s="966"/>
      <c r="L19" s="966"/>
      <c r="M19" s="966"/>
      <c r="N19" s="967"/>
      <c r="O19" s="55"/>
      <c r="P19" s="55"/>
      <c r="Q19" s="55"/>
      <c r="R19" s="55"/>
    </row>
    <row r="20" spans="1:18" hidden="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60"/>
      <c r="B23" s="961"/>
      <c r="C23" s="968"/>
      <c r="D23" s="969"/>
      <c r="E23" s="969"/>
      <c r="F23" s="969"/>
      <c r="G23" s="969"/>
      <c r="H23" s="969"/>
      <c r="I23" s="969"/>
      <c r="J23" s="969"/>
      <c r="K23" s="969"/>
      <c r="L23" s="969"/>
      <c r="M23" s="969"/>
      <c r="N23" s="970"/>
      <c r="O23" s="55"/>
      <c r="P23" s="55"/>
      <c r="Q23" s="55"/>
      <c r="R23" s="55"/>
    </row>
    <row r="24" spans="1:18" x14ac:dyDescent="0.25">
      <c r="A24" s="885" t="s">
        <v>0</v>
      </c>
      <c r="B24" s="971"/>
      <c r="C24" s="971"/>
      <c r="D24" s="971"/>
      <c r="E24" s="971"/>
      <c r="F24" s="971"/>
      <c r="G24" s="971"/>
      <c r="H24" s="971"/>
      <c r="I24" s="971"/>
      <c r="J24" s="971"/>
      <c r="K24" s="971"/>
      <c r="L24" s="971"/>
      <c r="M24" s="971"/>
      <c r="N24" s="886"/>
      <c r="O24" s="355"/>
      <c r="P24" s="355"/>
      <c r="Q24" s="355"/>
      <c r="R24" s="283"/>
    </row>
    <row r="25" spans="1:18" ht="23.25" customHeight="1" x14ac:dyDescent="0.25">
      <c r="A25" s="59">
        <v>1</v>
      </c>
      <c r="B25" s="907" t="s">
        <v>452</v>
      </c>
      <c r="C25" s="908"/>
      <c r="D25" s="908"/>
      <c r="E25" s="908"/>
      <c r="F25" s="908"/>
      <c r="G25" s="909"/>
      <c r="H25" s="59">
        <v>6</v>
      </c>
      <c r="I25" s="1142" t="s">
        <v>455</v>
      </c>
      <c r="J25" s="1143"/>
      <c r="K25" s="1143"/>
      <c r="L25" s="1143"/>
      <c r="M25" s="1143"/>
      <c r="N25" s="1144"/>
      <c r="O25" s="55"/>
      <c r="P25" s="55"/>
      <c r="Q25" s="55"/>
      <c r="R25" s="283"/>
    </row>
    <row r="26" spans="1:18" ht="15.75" customHeight="1" x14ac:dyDescent="0.25">
      <c r="A26" s="59">
        <v>2</v>
      </c>
      <c r="B26" s="907" t="s">
        <v>454</v>
      </c>
      <c r="C26" s="908"/>
      <c r="D26" s="908"/>
      <c r="E26" s="908"/>
      <c r="F26" s="908"/>
      <c r="G26" s="909"/>
      <c r="H26" s="59">
        <v>7</v>
      </c>
      <c r="I26" s="907" t="s">
        <v>456</v>
      </c>
      <c r="J26" s="908"/>
      <c r="K26" s="908"/>
      <c r="L26" s="908"/>
      <c r="M26" s="908"/>
      <c r="N26" s="909"/>
      <c r="O26" s="55"/>
      <c r="P26" s="55"/>
      <c r="Q26" s="55"/>
      <c r="R26" s="283"/>
    </row>
    <row r="27" spans="1:18" ht="30" customHeight="1" x14ac:dyDescent="0.25">
      <c r="A27" s="59">
        <v>3</v>
      </c>
      <c r="B27" s="907" t="s">
        <v>690</v>
      </c>
      <c r="C27" s="908"/>
      <c r="D27" s="908"/>
      <c r="E27" s="908"/>
      <c r="F27" s="908"/>
      <c r="G27" s="909"/>
      <c r="H27" s="59">
        <v>8</v>
      </c>
      <c r="I27" s="907"/>
      <c r="J27" s="908"/>
      <c r="K27" s="908"/>
      <c r="L27" s="908"/>
      <c r="M27" s="908"/>
      <c r="N27" s="909"/>
      <c r="O27" s="55"/>
      <c r="P27" s="55"/>
      <c r="Q27" s="55"/>
      <c r="R27" s="283"/>
    </row>
    <row r="28" spans="1:18" ht="27.75" customHeight="1" x14ac:dyDescent="0.25">
      <c r="A28" s="59">
        <v>4</v>
      </c>
      <c r="B28" s="907" t="s">
        <v>457</v>
      </c>
      <c r="C28" s="908"/>
      <c r="D28" s="908"/>
      <c r="E28" s="908"/>
      <c r="F28" s="908"/>
      <c r="G28" s="909"/>
      <c r="H28" s="59">
        <v>9</v>
      </c>
      <c r="I28" s="907"/>
      <c r="J28" s="908"/>
      <c r="K28" s="908"/>
      <c r="L28" s="908"/>
      <c r="M28" s="908"/>
      <c r="N28" s="909"/>
      <c r="O28" s="55"/>
      <c r="P28" s="55"/>
      <c r="Q28" s="55"/>
      <c r="R28" s="55"/>
    </row>
    <row r="29" spans="1:18" ht="30.75" customHeight="1" x14ac:dyDescent="0.25">
      <c r="A29" s="59">
        <v>5</v>
      </c>
      <c r="B29" s="907" t="s">
        <v>453</v>
      </c>
      <c r="C29" s="908"/>
      <c r="D29" s="908"/>
      <c r="E29" s="908"/>
      <c r="F29" s="908"/>
      <c r="G29" s="909"/>
      <c r="H29" s="59">
        <v>10</v>
      </c>
      <c r="I29" s="910"/>
      <c r="J29" s="910"/>
      <c r="K29" s="910"/>
      <c r="L29" s="910"/>
      <c r="M29" s="910"/>
      <c r="N29" s="910"/>
      <c r="O29" s="55"/>
      <c r="P29" s="55"/>
      <c r="Q29" s="55"/>
      <c r="R29" s="55"/>
    </row>
    <row r="30" spans="1:18" x14ac:dyDescent="0.25">
      <c r="A30" s="873" t="s">
        <v>286</v>
      </c>
      <c r="B30" s="874"/>
      <c r="C30" s="874"/>
      <c r="D30" s="874"/>
      <c r="E30" s="874"/>
      <c r="F30" s="874"/>
      <c r="G30" s="874"/>
      <c r="H30" s="874"/>
      <c r="I30" s="874"/>
      <c r="J30" s="874"/>
      <c r="K30" s="874"/>
      <c r="L30" s="874"/>
      <c r="M30" s="874"/>
      <c r="N30" s="875"/>
      <c r="O30" s="60"/>
      <c r="P30" s="60"/>
      <c r="Q30" s="60"/>
      <c r="R30" s="61"/>
    </row>
    <row r="31" spans="1:18" x14ac:dyDescent="0.25">
      <c r="A31" s="882" t="s">
        <v>287</v>
      </c>
      <c r="B31" s="883"/>
      <c r="C31" s="883"/>
      <c r="D31" s="883"/>
      <c r="E31" s="883"/>
      <c r="F31" s="883"/>
      <c r="G31" s="883"/>
      <c r="H31" s="884"/>
      <c r="I31" s="885" t="s">
        <v>759</v>
      </c>
      <c r="J31" s="886"/>
      <c r="K31" s="887" t="s">
        <v>760</v>
      </c>
      <c r="L31" s="887"/>
      <c r="M31" s="876" t="s">
        <v>288</v>
      </c>
      <c r="N31" s="876"/>
      <c r="O31" s="876">
        <v>2022</v>
      </c>
      <c r="P31" s="876"/>
      <c r="Q31" s="876">
        <v>2023</v>
      </c>
      <c r="R31" s="876"/>
    </row>
    <row r="32" spans="1:18" x14ac:dyDescent="0.25">
      <c r="A32" s="888" t="s">
        <v>581</v>
      </c>
      <c r="B32" s="889"/>
      <c r="C32" s="889"/>
      <c r="D32" s="889"/>
      <c r="E32" s="889"/>
      <c r="F32" s="889"/>
      <c r="G32" s="889"/>
      <c r="H32" s="890"/>
      <c r="I32" s="872">
        <v>1</v>
      </c>
      <c r="J32" s="872"/>
      <c r="K32" s="872"/>
      <c r="L32" s="872"/>
      <c r="M32" s="872"/>
      <c r="N32" s="872"/>
      <c r="O32" s="872"/>
      <c r="P32" s="872"/>
      <c r="Q32" s="872"/>
      <c r="R32" s="872"/>
    </row>
    <row r="33" spans="1:18" x14ac:dyDescent="0.25">
      <c r="A33" s="888"/>
      <c r="B33" s="889"/>
      <c r="C33" s="889"/>
      <c r="D33" s="889"/>
      <c r="E33" s="889"/>
      <c r="F33" s="889"/>
      <c r="G33" s="889"/>
      <c r="H33" s="890"/>
      <c r="I33" s="872"/>
      <c r="J33" s="872"/>
      <c r="K33" s="1059"/>
      <c r="L33" s="1059"/>
      <c r="M33" s="1059"/>
      <c r="N33" s="1059"/>
      <c r="O33" s="872"/>
      <c r="P33" s="872"/>
      <c r="Q33" s="872"/>
      <c r="R33" s="872"/>
    </row>
    <row r="34" spans="1:18" hidden="1" x14ac:dyDescent="0.25">
      <c r="A34" s="888"/>
      <c r="B34" s="889"/>
      <c r="C34" s="889"/>
      <c r="D34" s="889"/>
      <c r="E34" s="889"/>
      <c r="F34" s="889"/>
      <c r="G34" s="889"/>
      <c r="H34" s="890"/>
      <c r="I34" s="872"/>
      <c r="J34" s="872"/>
      <c r="K34" s="1059"/>
      <c r="L34" s="1059"/>
      <c r="M34" s="1059"/>
      <c r="N34" s="1059"/>
      <c r="O34" s="872"/>
      <c r="P34" s="872"/>
      <c r="Q34" s="872"/>
      <c r="R34" s="872"/>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98">
        <v>43799</v>
      </c>
      <c r="J36" s="872"/>
      <c r="K36" s="898"/>
      <c r="L36" s="872"/>
      <c r="M36" s="872"/>
      <c r="N36" s="872"/>
      <c r="O36" s="898"/>
      <c r="P36" s="872"/>
      <c r="Q36" s="898"/>
      <c r="R36" s="872"/>
    </row>
    <row r="37" spans="1:18" x14ac:dyDescent="0.25">
      <c r="A37" s="888"/>
      <c r="B37" s="889"/>
      <c r="C37" s="889"/>
      <c r="D37" s="889"/>
      <c r="E37" s="889"/>
      <c r="F37" s="889"/>
      <c r="G37" s="889"/>
      <c r="H37" s="890"/>
      <c r="I37" s="898"/>
      <c r="J37" s="872"/>
      <c r="K37" s="898"/>
      <c r="L37" s="872"/>
      <c r="M37" s="872"/>
      <c r="N37" s="872"/>
      <c r="O37" s="898"/>
      <c r="P37" s="872"/>
      <c r="Q37" s="898"/>
      <c r="R37" s="872"/>
    </row>
    <row r="38" spans="1:18" ht="15" customHeight="1" x14ac:dyDescent="0.25">
      <c r="A38" s="882" t="s">
        <v>290</v>
      </c>
      <c r="B38" s="883"/>
      <c r="C38" s="883"/>
      <c r="D38" s="883"/>
      <c r="E38" s="883"/>
      <c r="F38" s="883"/>
      <c r="G38" s="883"/>
      <c r="H38" s="884"/>
      <c r="I38" s="885" t="s">
        <v>759</v>
      </c>
      <c r="J38" s="886"/>
      <c r="K38" s="887" t="s">
        <v>760</v>
      </c>
      <c r="L38" s="887"/>
      <c r="M38" s="876" t="s">
        <v>288</v>
      </c>
      <c r="N38" s="876"/>
      <c r="O38" s="876">
        <v>2022</v>
      </c>
      <c r="P38" s="876"/>
      <c r="Q38" s="876">
        <v>2023</v>
      </c>
      <c r="R38" s="876"/>
    </row>
    <row r="39" spans="1:18" x14ac:dyDescent="0.25">
      <c r="A39" s="888"/>
      <c r="B39" s="889"/>
      <c r="C39" s="889"/>
      <c r="D39" s="889"/>
      <c r="E39" s="889"/>
      <c r="F39" s="889"/>
      <c r="G39" s="889"/>
      <c r="H39" s="890"/>
      <c r="I39" s="891"/>
      <c r="J39" s="891"/>
      <c r="K39" s="872"/>
      <c r="L39" s="872"/>
      <c r="M39" s="872"/>
      <c r="N39" s="872"/>
      <c r="O39" s="891"/>
      <c r="P39" s="891"/>
      <c r="Q39" s="891"/>
      <c r="R39" s="891"/>
    </row>
    <row r="40" spans="1:18" x14ac:dyDescent="0.25">
      <c r="A40" s="888"/>
      <c r="B40" s="889"/>
      <c r="C40" s="889"/>
      <c r="D40" s="889"/>
      <c r="E40" s="889"/>
      <c r="F40" s="889"/>
      <c r="G40" s="889"/>
      <c r="H40" s="890"/>
      <c r="I40" s="872"/>
      <c r="J40" s="872"/>
      <c r="K40" s="872"/>
      <c r="L40" s="872"/>
      <c r="M40" s="872"/>
      <c r="N40" s="872"/>
      <c r="O40" s="872"/>
      <c r="P40" s="872"/>
      <c r="Q40" s="872"/>
      <c r="R40" s="872"/>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c r="B42" s="878"/>
      <c r="C42" s="878"/>
      <c r="D42" s="878"/>
      <c r="E42" s="878"/>
      <c r="F42" s="878"/>
      <c r="G42" s="878"/>
      <c r="H42" s="879"/>
      <c r="I42" s="872"/>
      <c r="J42" s="872"/>
      <c r="K42" s="872"/>
      <c r="L42" s="872"/>
      <c r="M42" s="872"/>
      <c r="N42" s="872"/>
      <c r="O42" s="872"/>
      <c r="P42" s="872"/>
      <c r="Q42" s="872"/>
      <c r="R42" s="872"/>
    </row>
    <row r="43" spans="1:18" x14ac:dyDescent="0.25">
      <c r="A43" s="877"/>
      <c r="B43" s="878"/>
      <c r="C43" s="878"/>
      <c r="D43" s="878"/>
      <c r="E43" s="878"/>
      <c r="F43" s="878"/>
      <c r="G43" s="878"/>
      <c r="H43" s="879"/>
      <c r="I43" s="872"/>
      <c r="J43" s="872"/>
      <c r="K43" s="872"/>
      <c r="L43" s="872"/>
      <c r="M43" s="872"/>
      <c r="N43" s="872"/>
      <c r="O43" s="872"/>
      <c r="P43" s="872"/>
      <c r="Q43" s="872"/>
      <c r="R43" s="872"/>
    </row>
    <row r="44" spans="1:18" hidden="1" x14ac:dyDescent="0.25">
      <c r="A44" s="55"/>
      <c r="B44" s="55"/>
      <c r="C44" s="55"/>
      <c r="D44" s="55"/>
      <c r="E44" s="55"/>
      <c r="F44" s="55"/>
      <c r="G44" s="55"/>
      <c r="H44" s="55"/>
      <c r="I44" s="55"/>
      <c r="J44" s="55"/>
      <c r="K44" s="55"/>
      <c r="L44" s="55"/>
      <c r="M44" s="55"/>
      <c r="N44" s="55"/>
      <c r="O44" s="55"/>
      <c r="P44" s="55"/>
      <c r="Q44" s="55"/>
      <c r="R44" s="55"/>
    </row>
    <row r="45" spans="1:18" x14ac:dyDescent="0.25">
      <c r="A45" s="873" t="s">
        <v>292</v>
      </c>
      <c r="B45" s="874"/>
      <c r="C45" s="874"/>
      <c r="D45" s="874"/>
      <c r="E45" s="874"/>
      <c r="F45" s="874"/>
      <c r="G45" s="874"/>
      <c r="H45" s="874"/>
      <c r="I45" s="874"/>
      <c r="J45" s="874"/>
      <c r="K45" s="874"/>
      <c r="L45" s="874"/>
      <c r="M45" s="874"/>
      <c r="N45" s="875"/>
      <c r="O45" s="55"/>
      <c r="P45" s="55"/>
      <c r="Q45" s="55"/>
      <c r="R45" s="55"/>
    </row>
    <row r="46" spans="1:18" ht="42.75" x14ac:dyDescent="0.25">
      <c r="A46" s="876" t="s">
        <v>293</v>
      </c>
      <c r="B46" s="876"/>
      <c r="C46" s="62" t="s">
        <v>294</v>
      </c>
      <c r="D46" s="62" t="s">
        <v>295</v>
      </c>
      <c r="E46" s="62" t="s">
        <v>296</v>
      </c>
      <c r="F46" s="62" t="s">
        <v>297</v>
      </c>
      <c r="G46" s="62" t="s">
        <v>298</v>
      </c>
      <c r="H46" s="62" t="s">
        <v>299</v>
      </c>
      <c r="I46" s="62" t="s">
        <v>300</v>
      </c>
      <c r="J46" s="62" t="s">
        <v>301</v>
      </c>
      <c r="K46" s="62" t="s">
        <v>302</v>
      </c>
      <c r="L46" s="62" t="s">
        <v>303</v>
      </c>
      <c r="M46" s="62" t="s">
        <v>304</v>
      </c>
      <c r="N46" s="62" t="s">
        <v>305</v>
      </c>
      <c r="O46" s="55"/>
      <c r="P46" s="55"/>
      <c r="Q46" s="55"/>
      <c r="R46" s="55"/>
    </row>
    <row r="47" spans="1:18" x14ac:dyDescent="0.25">
      <c r="A47" s="865">
        <f>IF(A25&gt;0,A25,"")</f>
        <v>1</v>
      </c>
      <c r="B47" s="866"/>
      <c r="C47" s="63"/>
      <c r="D47" s="63"/>
      <c r="E47" s="63"/>
      <c r="F47" s="63"/>
      <c r="G47" s="63"/>
      <c r="H47" s="270"/>
      <c r="I47" s="270"/>
      <c r="J47" s="284"/>
      <c r="K47" s="270"/>
      <c r="L47" s="63"/>
      <c r="M47" s="63"/>
      <c r="N47" s="63"/>
      <c r="O47" s="55"/>
      <c r="P47" s="55"/>
      <c r="Q47" s="55"/>
      <c r="R47" s="55"/>
    </row>
    <row r="48" spans="1:18" x14ac:dyDescent="0.25">
      <c r="A48" s="865">
        <f>IF(A26&gt;0,A26,"")</f>
        <v>2</v>
      </c>
      <c r="B48" s="866"/>
      <c r="C48" s="63"/>
      <c r="D48" s="63"/>
      <c r="E48" s="63"/>
      <c r="F48" s="63"/>
      <c r="G48" s="63"/>
      <c r="H48" s="63"/>
      <c r="I48" s="63"/>
      <c r="J48" s="63"/>
      <c r="K48" s="63"/>
      <c r="L48" s="270"/>
      <c r="M48" s="270"/>
      <c r="N48" s="270"/>
      <c r="O48" s="55"/>
      <c r="P48" s="55"/>
      <c r="Q48" s="55"/>
      <c r="R48" s="55"/>
    </row>
    <row r="49" spans="1:18" x14ac:dyDescent="0.25">
      <c r="A49" s="865">
        <f>IF(A27&gt;0,A27,"")</f>
        <v>3</v>
      </c>
      <c r="B49" s="866"/>
      <c r="C49" s="63"/>
      <c r="D49" s="134"/>
      <c r="E49" s="63"/>
      <c r="F49" s="63"/>
      <c r="G49" s="63"/>
      <c r="H49" s="63"/>
      <c r="I49" s="270"/>
      <c r="J49" s="270"/>
      <c r="K49" s="63"/>
      <c r="L49" s="63"/>
      <c r="M49" s="63"/>
      <c r="N49" s="63"/>
      <c r="O49" s="55"/>
      <c r="P49" s="55"/>
      <c r="Q49" s="55"/>
      <c r="R49" s="55"/>
    </row>
    <row r="50" spans="1:18" x14ac:dyDescent="0.25">
      <c r="A50" s="865">
        <v>4</v>
      </c>
      <c r="B50" s="866"/>
      <c r="C50" s="63"/>
      <c r="D50" s="63"/>
      <c r="E50" s="63"/>
      <c r="F50" s="270"/>
      <c r="G50" s="270"/>
      <c r="H50" s="63"/>
      <c r="I50" s="285"/>
      <c r="J50" s="285"/>
      <c r="K50" s="63"/>
      <c r="L50" s="63"/>
      <c r="M50" s="63"/>
      <c r="N50" s="63"/>
      <c r="O50" s="55"/>
      <c r="P50" s="55"/>
      <c r="Q50" s="55"/>
      <c r="R50" s="55"/>
    </row>
    <row r="51" spans="1:18" ht="15.75" thickBot="1" x14ac:dyDescent="0.3">
      <c r="A51" s="865">
        <v>5</v>
      </c>
      <c r="B51" s="866"/>
      <c r="C51" s="63"/>
      <c r="D51" s="63"/>
      <c r="E51" s="63"/>
      <c r="F51" s="285"/>
      <c r="G51" s="270"/>
      <c r="H51" s="270"/>
      <c r="I51" s="270"/>
      <c r="J51" s="270"/>
      <c r="K51" s="63"/>
      <c r="L51" s="63"/>
      <c r="M51" s="63"/>
      <c r="N51" s="377"/>
      <c r="O51" s="55"/>
      <c r="P51" s="55"/>
      <c r="Q51" s="55"/>
      <c r="R51" s="55"/>
    </row>
    <row r="52" spans="1:18" x14ac:dyDescent="0.25">
      <c r="A52" s="865">
        <v>6</v>
      </c>
      <c r="B52" s="866"/>
      <c r="C52" s="285"/>
      <c r="D52" s="285"/>
      <c r="E52" s="63"/>
      <c r="F52" s="63"/>
      <c r="G52" s="63"/>
      <c r="H52" s="63"/>
      <c r="I52" s="63"/>
      <c r="J52" s="63"/>
      <c r="K52" s="270"/>
      <c r="L52" s="270"/>
      <c r="M52" s="63"/>
      <c r="N52" s="63"/>
      <c r="O52" s="55"/>
      <c r="P52" s="55"/>
      <c r="Q52" s="55"/>
      <c r="R52" s="55"/>
    </row>
    <row r="53" spans="1:18" x14ac:dyDescent="0.25">
      <c r="A53" s="865">
        <v>7</v>
      </c>
      <c r="B53" s="866"/>
      <c r="C53" s="63"/>
      <c r="D53" s="63"/>
      <c r="E53" s="363"/>
      <c r="F53" s="363"/>
      <c r="G53" s="63"/>
      <c r="H53" s="63"/>
      <c r="I53" s="63"/>
      <c r="J53" s="63"/>
      <c r="K53" s="270"/>
      <c r="L53" s="270"/>
      <c r="M53" s="363"/>
      <c r="N53" s="363"/>
      <c r="O53" s="55"/>
      <c r="P53" s="55"/>
      <c r="Q53" s="55"/>
      <c r="R53" s="55"/>
    </row>
    <row r="54" spans="1:18" x14ac:dyDescent="0.25">
      <c r="A54" s="865">
        <v>8</v>
      </c>
      <c r="B54" s="866"/>
      <c r="C54" s="63"/>
      <c r="D54" s="63"/>
      <c r="E54" s="285"/>
      <c r="F54" s="63"/>
      <c r="G54" s="63"/>
      <c r="H54" s="63"/>
      <c r="I54" s="63"/>
      <c r="J54" s="63"/>
      <c r="K54" s="63"/>
      <c r="L54" s="63"/>
      <c r="M54" s="63"/>
      <c r="N54" s="65"/>
      <c r="O54" s="66"/>
      <c r="P54" s="55"/>
      <c r="Q54" s="55"/>
      <c r="R54" s="55"/>
    </row>
    <row r="55" spans="1:18" x14ac:dyDescent="0.25">
      <c r="A55" s="865">
        <v>9</v>
      </c>
      <c r="B55" s="866"/>
      <c r="C55" s="63"/>
      <c r="D55" s="63"/>
      <c r="E55" s="63"/>
      <c r="F55" s="63"/>
      <c r="G55" s="63"/>
      <c r="H55" s="63"/>
      <c r="I55" s="63"/>
      <c r="J55" s="63"/>
      <c r="K55" s="63"/>
      <c r="L55" s="63"/>
      <c r="M55" s="63"/>
      <c r="N55" s="63"/>
      <c r="O55" s="55"/>
      <c r="P55" s="55"/>
      <c r="Q55" s="55"/>
      <c r="R55" s="55"/>
    </row>
    <row r="56" spans="1:18" hidden="1" x14ac:dyDescent="0.25">
      <c r="A56" s="865">
        <v>10</v>
      </c>
      <c r="B56" s="866"/>
      <c r="C56" s="63"/>
      <c r="D56" s="63"/>
      <c r="E56" s="63"/>
      <c r="F56" s="63"/>
      <c r="G56" s="63"/>
      <c r="H56" s="63"/>
      <c r="I56" s="63"/>
      <c r="J56" s="63"/>
      <c r="K56" s="63"/>
      <c r="L56" s="63"/>
      <c r="M56" s="63"/>
      <c r="N56" s="63"/>
      <c r="O56" s="55"/>
      <c r="P56" s="55"/>
      <c r="Q56" s="55"/>
      <c r="R56" s="55"/>
    </row>
    <row r="57" spans="1:18" ht="15.75" hidden="1" thickBot="1" x14ac:dyDescent="0.3">
      <c r="A57" s="1056"/>
      <c r="B57" s="1057"/>
      <c r="C57" s="64"/>
      <c r="D57" s="64"/>
      <c r="E57" s="64"/>
      <c r="F57" s="64"/>
      <c r="G57" s="64"/>
      <c r="H57" s="64"/>
      <c r="I57" s="64"/>
      <c r="J57" s="64"/>
      <c r="K57" s="64"/>
      <c r="L57" s="64"/>
      <c r="M57" s="64"/>
      <c r="N57" s="64"/>
      <c r="O57" s="55"/>
      <c r="P57" s="55"/>
      <c r="Q57" s="55"/>
      <c r="R57" s="55"/>
    </row>
    <row r="58" spans="1:18" hidden="1" x14ac:dyDescent="0.25">
      <c r="A58" s="278"/>
      <c r="B58" s="278"/>
      <c r="C58" s="278"/>
      <c r="D58" s="278"/>
      <c r="E58" s="278"/>
      <c r="F58" s="278"/>
      <c r="G58" s="278"/>
      <c r="H58" s="278"/>
      <c r="I58" s="278"/>
      <c r="J58" s="278"/>
      <c r="K58" s="278"/>
      <c r="L58" s="278"/>
      <c r="M58" s="278"/>
      <c r="N58" s="278"/>
      <c r="O58" s="55"/>
      <c r="P58" s="55"/>
      <c r="Q58" s="55"/>
      <c r="R58" s="55"/>
    </row>
    <row r="59" spans="1:18" x14ac:dyDescent="0.25">
      <c r="A59" s="978" t="s">
        <v>306</v>
      </c>
      <c r="B59" s="979"/>
      <c r="C59" s="979"/>
      <c r="D59" s="979"/>
      <c r="E59" s="979"/>
      <c r="F59" s="979"/>
      <c r="G59" s="979"/>
      <c r="H59" s="979"/>
      <c r="I59" s="979"/>
      <c r="J59" s="979"/>
      <c r="K59" s="979"/>
      <c r="L59" s="979"/>
      <c r="M59" s="979"/>
      <c r="N59" s="980"/>
      <c r="O59" s="55"/>
      <c r="P59" s="55"/>
      <c r="Q59" s="55"/>
      <c r="R59" s="55"/>
    </row>
    <row r="60" spans="1:18" x14ac:dyDescent="0.25">
      <c r="A60" s="271" t="s">
        <v>307</v>
      </c>
      <c r="B60" s="1016" t="s">
        <v>308</v>
      </c>
      <c r="C60" s="1017"/>
      <c r="D60" s="1017"/>
      <c r="E60" s="1017"/>
      <c r="F60" s="1018"/>
      <c r="G60" s="1014" t="s">
        <v>309</v>
      </c>
      <c r="H60" s="1014"/>
      <c r="I60" s="1014" t="s">
        <v>310</v>
      </c>
      <c r="J60" s="1014"/>
      <c r="K60" s="1014" t="s">
        <v>311</v>
      </c>
      <c r="L60" s="1014"/>
      <c r="M60" s="1015" t="s">
        <v>312</v>
      </c>
      <c r="N60" s="1015"/>
      <c r="O60" s="55"/>
      <c r="P60" s="55"/>
      <c r="Q60" s="55"/>
      <c r="R60" s="55"/>
    </row>
    <row r="61" spans="1:18" x14ac:dyDescent="0.25">
      <c r="A61" s="272" t="s">
        <v>468</v>
      </c>
      <c r="B61" s="981" t="s">
        <v>373</v>
      </c>
      <c r="C61" s="982"/>
      <c r="D61" s="982"/>
      <c r="E61" s="982"/>
      <c r="F61" s="983"/>
      <c r="G61" s="984">
        <v>30.78</v>
      </c>
      <c r="H61" s="985"/>
      <c r="I61" s="1000">
        <v>20</v>
      </c>
      <c r="J61" s="1000"/>
      <c r="K61" s="1000"/>
      <c r="L61" s="1000"/>
      <c r="M61" s="836">
        <f>G61*I61</f>
        <v>615.6</v>
      </c>
      <c r="N61" s="836"/>
      <c r="O61" s="55"/>
      <c r="P61" s="55"/>
      <c r="Q61" s="55"/>
      <c r="R61" s="55"/>
    </row>
    <row r="62" spans="1:18" x14ac:dyDescent="0.25">
      <c r="A62" s="272" t="s">
        <v>468</v>
      </c>
      <c r="B62" s="981" t="s">
        <v>372</v>
      </c>
      <c r="C62" s="982"/>
      <c r="D62" s="982"/>
      <c r="E62" s="982"/>
      <c r="F62" s="983"/>
      <c r="G62" s="984">
        <v>30.1</v>
      </c>
      <c r="H62" s="985"/>
      <c r="I62" s="1000">
        <v>5</v>
      </c>
      <c r="J62" s="1000"/>
      <c r="K62" s="1000"/>
      <c r="L62" s="1000"/>
      <c r="M62" s="836">
        <f>G62*I62</f>
        <v>150.5</v>
      </c>
      <c r="N62" s="836"/>
      <c r="O62" s="55"/>
      <c r="P62" s="55"/>
      <c r="Q62" s="55"/>
      <c r="R62" s="55"/>
    </row>
    <row r="63" spans="1:18" x14ac:dyDescent="0.25">
      <c r="A63" s="272" t="s">
        <v>484</v>
      </c>
      <c r="B63" s="981" t="s">
        <v>377</v>
      </c>
      <c r="C63" s="982"/>
      <c r="D63" s="982"/>
      <c r="E63" s="982"/>
      <c r="F63" s="983"/>
      <c r="G63" s="984">
        <v>27.4</v>
      </c>
      <c r="H63" s="985"/>
      <c r="I63" s="1000">
        <v>50</v>
      </c>
      <c r="J63" s="1000"/>
      <c r="K63" s="1000"/>
      <c r="L63" s="1000"/>
      <c r="M63" s="836">
        <f>G63*I63</f>
        <v>1370</v>
      </c>
      <c r="N63" s="836"/>
      <c r="O63" s="55"/>
      <c r="P63" s="55"/>
      <c r="Q63" s="55"/>
      <c r="R63" s="55"/>
    </row>
    <row r="64" spans="1:18" x14ac:dyDescent="0.25">
      <c r="A64" s="467" t="s">
        <v>468</v>
      </c>
      <c r="B64" s="981" t="s">
        <v>503</v>
      </c>
      <c r="C64" s="982"/>
      <c r="D64" s="982"/>
      <c r="E64" s="982"/>
      <c r="F64" s="983"/>
      <c r="G64" s="984">
        <v>28.3</v>
      </c>
      <c r="H64" s="985"/>
      <c r="I64" s="1000">
        <v>20</v>
      </c>
      <c r="J64" s="1000"/>
      <c r="K64" s="1000"/>
      <c r="L64" s="1000"/>
      <c r="M64" s="836">
        <f>G64*I64</f>
        <v>566</v>
      </c>
      <c r="N64" s="836"/>
      <c r="O64" s="55"/>
      <c r="P64" s="55"/>
      <c r="Q64" s="55"/>
      <c r="R64" s="55"/>
    </row>
    <row r="65" spans="1:18" x14ac:dyDescent="0.25">
      <c r="A65" s="272"/>
      <c r="B65" s="981"/>
      <c r="C65" s="982"/>
      <c r="D65" s="982"/>
      <c r="E65" s="982"/>
      <c r="F65" s="983"/>
      <c r="G65" s="984"/>
      <c r="H65" s="985"/>
      <c r="I65" s="1000"/>
      <c r="J65" s="1000"/>
      <c r="K65" s="1000"/>
      <c r="L65" s="1000"/>
      <c r="M65" s="1178"/>
      <c r="N65" s="1178"/>
      <c r="O65" s="55"/>
      <c r="P65" s="55"/>
      <c r="Q65" s="55"/>
      <c r="R65" s="55"/>
    </row>
    <row r="66" spans="1:18" x14ac:dyDescent="0.25">
      <c r="A66" s="272"/>
      <c r="B66" s="981"/>
      <c r="C66" s="982"/>
      <c r="D66" s="982"/>
      <c r="E66" s="982"/>
      <c r="F66" s="983"/>
      <c r="G66" s="984"/>
      <c r="H66" s="985"/>
      <c r="I66" s="1000"/>
      <c r="J66" s="1000"/>
      <c r="K66" s="1000"/>
      <c r="L66" s="1000"/>
      <c r="M66" s="1178"/>
      <c r="N66" s="1178"/>
      <c r="O66" s="55"/>
      <c r="P66" s="55"/>
      <c r="Q66" s="55"/>
      <c r="R66" s="55"/>
    </row>
    <row r="67" spans="1:18" x14ac:dyDescent="0.25">
      <c r="A67" s="272"/>
      <c r="B67" s="981"/>
      <c r="C67" s="982"/>
      <c r="D67" s="982"/>
      <c r="E67" s="982"/>
      <c r="F67" s="983"/>
      <c r="G67" s="984"/>
      <c r="H67" s="985"/>
      <c r="I67" s="1000"/>
      <c r="J67" s="1000"/>
      <c r="K67" s="1000"/>
      <c r="L67" s="1000"/>
      <c r="M67" s="1178"/>
      <c r="N67" s="1178"/>
      <c r="O67" s="55"/>
      <c r="P67" s="55"/>
      <c r="Q67" s="55"/>
      <c r="R67" s="55"/>
    </row>
    <row r="68" spans="1:18" x14ac:dyDescent="0.25">
      <c r="A68" s="277">
        <f>COUNTA(B61:F67)</f>
        <v>4</v>
      </c>
      <c r="B68" s="1012" t="s">
        <v>313</v>
      </c>
      <c r="C68" s="1012"/>
      <c r="D68" s="1012"/>
      <c r="E68" s="1012"/>
      <c r="F68" s="1012"/>
      <c r="G68" s="1012"/>
      <c r="H68" s="1012"/>
      <c r="I68" s="1012"/>
      <c r="J68" s="1012"/>
      <c r="K68" s="1012"/>
      <c r="L68" s="1013"/>
      <c r="M68" s="1001">
        <f>SUM(M61:N67)</f>
        <v>2702.1</v>
      </c>
      <c r="N68" s="1002"/>
      <c r="O68" s="55"/>
      <c r="P68" s="55"/>
      <c r="Q68" s="55"/>
      <c r="R68" s="55"/>
    </row>
    <row r="69" spans="1:18" x14ac:dyDescent="0.25">
      <c r="A69" s="278"/>
      <c r="B69" s="278"/>
      <c r="C69" s="278"/>
      <c r="D69" s="278"/>
      <c r="E69" s="278"/>
      <c r="F69" s="278"/>
      <c r="G69" s="278"/>
      <c r="H69" s="278"/>
      <c r="I69" s="278"/>
      <c r="J69" s="278"/>
      <c r="K69" s="278"/>
      <c r="L69" s="278"/>
      <c r="M69" s="278"/>
      <c r="N69" s="278"/>
      <c r="O69" s="55"/>
      <c r="P69" s="55"/>
      <c r="Q69" s="55"/>
      <c r="R69" s="55"/>
    </row>
    <row r="70" spans="1:18" x14ac:dyDescent="0.25">
      <c r="A70" s="978" t="s">
        <v>314</v>
      </c>
      <c r="B70" s="979"/>
      <c r="C70" s="979"/>
      <c r="D70" s="979"/>
      <c r="E70" s="979"/>
      <c r="F70" s="979"/>
      <c r="G70" s="979"/>
      <c r="H70" s="979"/>
      <c r="I70" s="979"/>
      <c r="J70" s="979"/>
      <c r="K70" s="979"/>
      <c r="L70" s="979"/>
      <c r="M70" s="979"/>
      <c r="N70" s="980"/>
      <c r="O70" s="55"/>
      <c r="P70" s="55"/>
      <c r="Q70" s="55"/>
      <c r="R70" s="55"/>
    </row>
    <row r="71" spans="1:18" x14ac:dyDescent="0.25">
      <c r="A71" s="1009" t="s">
        <v>315</v>
      </c>
      <c r="B71" s="1010"/>
      <c r="C71" s="1010"/>
      <c r="D71" s="1011"/>
      <c r="E71" s="1009" t="s">
        <v>115</v>
      </c>
      <c r="F71" s="1010"/>
      <c r="G71" s="1010"/>
      <c r="H71" s="1010"/>
      <c r="I71" s="1010"/>
      <c r="J71" s="1010"/>
      <c r="K71" s="1010"/>
      <c r="L71" s="1010"/>
      <c r="M71" s="997" t="s">
        <v>316</v>
      </c>
      <c r="N71" s="999"/>
      <c r="O71" s="55"/>
      <c r="P71" s="55"/>
      <c r="Q71" s="55"/>
      <c r="R71" s="55"/>
    </row>
    <row r="72" spans="1:18" x14ac:dyDescent="0.25">
      <c r="A72" s="1003" t="s">
        <v>753</v>
      </c>
      <c r="B72" s="1004"/>
      <c r="C72" s="1004"/>
      <c r="D72" s="1005"/>
      <c r="E72" s="1003"/>
      <c r="F72" s="1004"/>
      <c r="G72" s="1004"/>
      <c r="H72" s="1004"/>
      <c r="I72" s="1004"/>
      <c r="J72" s="1004"/>
      <c r="K72" s="1004"/>
      <c r="L72" s="1004"/>
      <c r="M72" s="1195"/>
      <c r="N72" s="1196"/>
      <c r="O72" s="55"/>
      <c r="P72" s="55"/>
      <c r="Q72" s="55"/>
      <c r="R72" s="55"/>
    </row>
    <row r="73" spans="1:18" x14ac:dyDescent="0.25">
      <c r="A73" s="1006"/>
      <c r="B73" s="1007"/>
      <c r="C73" s="1007"/>
      <c r="D73" s="1008"/>
      <c r="E73" s="1006"/>
      <c r="F73" s="1007"/>
      <c r="G73" s="1007"/>
      <c r="H73" s="1007"/>
      <c r="I73" s="1007"/>
      <c r="J73" s="1007"/>
      <c r="K73" s="1007"/>
      <c r="L73" s="1007"/>
      <c r="M73" s="1197"/>
      <c r="N73" s="1198"/>
      <c r="O73" s="71"/>
      <c r="P73" s="72"/>
      <c r="Q73" s="55"/>
      <c r="R73" s="55"/>
    </row>
    <row r="74" spans="1:18" x14ac:dyDescent="0.25">
      <c r="A74" s="1003"/>
      <c r="B74" s="1004"/>
      <c r="C74" s="1004"/>
      <c r="D74" s="1005"/>
      <c r="E74" s="1003"/>
      <c r="F74" s="1004"/>
      <c r="G74" s="1004"/>
      <c r="H74" s="1004"/>
      <c r="I74" s="1004"/>
      <c r="J74" s="1004"/>
      <c r="K74" s="1004"/>
      <c r="L74" s="1004"/>
      <c r="M74" s="993"/>
      <c r="N74" s="994"/>
      <c r="O74" s="55"/>
      <c r="P74" s="55"/>
      <c r="Q74" s="55"/>
      <c r="R74" s="55"/>
    </row>
    <row r="75" spans="1:18" x14ac:dyDescent="0.25">
      <c r="A75" s="1006"/>
      <c r="B75" s="1007"/>
      <c r="C75" s="1007"/>
      <c r="D75" s="1008"/>
      <c r="E75" s="1006"/>
      <c r="F75" s="1007"/>
      <c r="G75" s="1007"/>
      <c r="H75" s="1007"/>
      <c r="I75" s="1007"/>
      <c r="J75" s="1007"/>
      <c r="K75" s="1007"/>
      <c r="L75" s="1007"/>
      <c r="M75" s="995"/>
      <c r="N75" s="996"/>
      <c r="O75" s="55"/>
      <c r="P75" s="55"/>
      <c r="Q75" s="55"/>
      <c r="R75" s="55"/>
    </row>
    <row r="76" spans="1:18" x14ac:dyDescent="0.25">
      <c r="A76" s="1003"/>
      <c r="B76" s="1004"/>
      <c r="C76" s="1004"/>
      <c r="D76" s="1005"/>
      <c r="E76" s="1003"/>
      <c r="F76" s="1004"/>
      <c r="G76" s="1004"/>
      <c r="H76" s="1004"/>
      <c r="I76" s="1004"/>
      <c r="J76" s="1004"/>
      <c r="K76" s="1004"/>
      <c r="L76" s="1004"/>
      <c r="M76" s="993"/>
      <c r="N76" s="994"/>
      <c r="O76" s="55"/>
      <c r="P76" s="55"/>
      <c r="Q76" s="55"/>
      <c r="R76" s="55"/>
    </row>
    <row r="77" spans="1:18" x14ac:dyDescent="0.25">
      <c r="A77" s="1006"/>
      <c r="B77" s="1007"/>
      <c r="C77" s="1007"/>
      <c r="D77" s="1008"/>
      <c r="E77" s="1006"/>
      <c r="F77" s="1007"/>
      <c r="G77" s="1007"/>
      <c r="H77" s="1007"/>
      <c r="I77" s="1007"/>
      <c r="J77" s="1007"/>
      <c r="K77" s="1007"/>
      <c r="L77" s="1007"/>
      <c r="M77" s="995"/>
      <c r="N77" s="996"/>
      <c r="O77" s="55"/>
      <c r="P77" s="55"/>
      <c r="Q77" s="55"/>
      <c r="R77" s="55"/>
    </row>
    <row r="78" spans="1:18" x14ac:dyDescent="0.25">
      <c r="A78" s="997" t="s">
        <v>317</v>
      </c>
      <c r="B78" s="998"/>
      <c r="C78" s="998"/>
      <c r="D78" s="998"/>
      <c r="E78" s="998"/>
      <c r="F78" s="998"/>
      <c r="G78" s="998"/>
      <c r="H78" s="998"/>
      <c r="I78" s="998"/>
      <c r="J78" s="998"/>
      <c r="K78" s="998"/>
      <c r="L78" s="999"/>
      <c r="M78" s="1001">
        <f>SUM(M68+M72)</f>
        <v>2702.1</v>
      </c>
      <c r="N78" s="1002"/>
      <c r="O78" s="55"/>
      <c r="P78" s="55"/>
      <c r="Q78" s="55"/>
      <c r="R78" s="55"/>
    </row>
    <row r="79" spans="1:18" x14ac:dyDescent="0.25">
      <c r="A79" s="55"/>
      <c r="B79" s="55"/>
      <c r="C79" s="55"/>
      <c r="D79" s="55"/>
      <c r="E79" s="55"/>
      <c r="F79" s="55"/>
      <c r="G79" s="55"/>
      <c r="H79" s="55"/>
      <c r="I79" s="55"/>
      <c r="J79" s="55"/>
      <c r="K79" s="55"/>
      <c r="L79" s="55"/>
      <c r="M79" s="55"/>
      <c r="N79" s="55"/>
      <c r="O79" s="55"/>
      <c r="P79" s="55"/>
      <c r="Q79" s="55"/>
      <c r="R79" s="55"/>
    </row>
  </sheetData>
  <mergeCells count="18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7"/>
    <mergeCell ref="A48:B48"/>
    <mergeCell ref="A49:B49"/>
    <mergeCell ref="A50:B50"/>
    <mergeCell ref="A43:H43"/>
    <mergeCell ref="I43:J43"/>
    <mergeCell ref="K43:L43"/>
    <mergeCell ref="M43:N43"/>
    <mergeCell ref="A59:N59"/>
    <mergeCell ref="B60:F60"/>
    <mergeCell ref="G60:H60"/>
    <mergeCell ref="I60:J60"/>
    <mergeCell ref="K60:L60"/>
    <mergeCell ref="M60:N60"/>
    <mergeCell ref="A51:B51"/>
    <mergeCell ref="A52:B52"/>
    <mergeCell ref="A53:B53"/>
    <mergeCell ref="A54:B54"/>
    <mergeCell ref="A55:B55"/>
    <mergeCell ref="A56:B57"/>
    <mergeCell ref="B61:F61"/>
    <mergeCell ref="G61:H61"/>
    <mergeCell ref="I61:J61"/>
    <mergeCell ref="K61:L61"/>
    <mergeCell ref="M61:N61"/>
    <mergeCell ref="B62:F62"/>
    <mergeCell ref="G62:H62"/>
    <mergeCell ref="I62:J62"/>
    <mergeCell ref="K62:L62"/>
    <mergeCell ref="M62:N62"/>
    <mergeCell ref="B63:F63"/>
    <mergeCell ref="G63:H63"/>
    <mergeCell ref="I63:J63"/>
    <mergeCell ref="K63:L63"/>
    <mergeCell ref="M63:N63"/>
    <mergeCell ref="B64:F64"/>
    <mergeCell ref="G64:H64"/>
    <mergeCell ref="I64:J64"/>
    <mergeCell ref="K64:L64"/>
    <mergeCell ref="M64:N64"/>
    <mergeCell ref="B67:F67"/>
    <mergeCell ref="G67:H67"/>
    <mergeCell ref="I67:J67"/>
    <mergeCell ref="K67:L67"/>
    <mergeCell ref="M67:N67"/>
    <mergeCell ref="B68:L68"/>
    <mergeCell ref="M68:N68"/>
    <mergeCell ref="B65:F65"/>
    <mergeCell ref="G65:H65"/>
    <mergeCell ref="I65:J65"/>
    <mergeCell ref="K65:L65"/>
    <mergeCell ref="M65:N65"/>
    <mergeCell ref="B66:F66"/>
    <mergeCell ref="G66:H66"/>
    <mergeCell ref="I66:J66"/>
    <mergeCell ref="K66:L66"/>
    <mergeCell ref="M66:N66"/>
    <mergeCell ref="A78:L78"/>
    <mergeCell ref="M78:N78"/>
    <mergeCell ref="A74:D75"/>
    <mergeCell ref="E74:L75"/>
    <mergeCell ref="M74:N75"/>
    <mergeCell ref="A76:D77"/>
    <mergeCell ref="E76:L77"/>
    <mergeCell ref="M76:N77"/>
    <mergeCell ref="A70:N70"/>
    <mergeCell ref="A71:D71"/>
    <mergeCell ref="E71:L71"/>
    <mergeCell ref="M71:N71"/>
    <mergeCell ref="A72:D73"/>
    <mergeCell ref="E72:L73"/>
    <mergeCell ref="M72:N73"/>
  </mergeCells>
  <conditionalFormatting sqref="C51:M51 C47:N50 C52:N56">
    <cfRule type="cellIs" dxfId="32" priority="1" stopIfTrue="1" operator="equal">
      <formula>"x"</formula>
    </cfRule>
  </conditionalFormatting>
  <conditionalFormatting sqref="N51 C57:N57">
    <cfRule type="cellIs" dxfId="3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7" xr:uid="{00000000-0002-0000-1200-000000000000}"/>
  </dataValidations>
  <pageMargins left="0.7" right="0.7" top="0.75" bottom="0.75" header="0.3" footer="0.3"/>
  <pageSetup paperSize="9" scale="79"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9"/>
  <sheetViews>
    <sheetView topLeftCell="A42" workbookViewId="0">
      <selection activeCell="O66" sqref="O66"/>
    </sheetView>
  </sheetViews>
  <sheetFormatPr defaultRowHeight="15" x14ac:dyDescent="0.25"/>
  <cols>
    <col min="2" max="2" width="12.5703125" customWidth="1"/>
  </cols>
  <sheetData>
    <row r="1" spans="1:18" ht="18.75" thickBot="1" x14ac:dyDescent="0.3">
      <c r="A1" s="912" t="s">
        <v>390</v>
      </c>
      <c r="B1" s="912"/>
      <c r="C1" s="912"/>
      <c r="D1" s="912"/>
      <c r="E1" s="912"/>
      <c r="F1" s="912"/>
      <c r="G1" s="912"/>
      <c r="H1" s="912"/>
      <c r="I1" s="912"/>
      <c r="J1" s="912"/>
      <c r="K1" s="912"/>
      <c r="L1" s="912"/>
      <c r="M1" s="912"/>
      <c r="N1" s="912"/>
      <c r="O1" s="55"/>
      <c r="P1" s="55"/>
      <c r="Q1" s="55"/>
      <c r="R1" s="55"/>
    </row>
    <row r="2" spans="1:18" x14ac:dyDescent="0.25">
      <c r="A2" s="56"/>
      <c r="B2" s="56"/>
      <c r="C2" s="56"/>
      <c r="D2" s="56"/>
      <c r="E2" s="56"/>
      <c r="F2" s="56"/>
      <c r="G2" s="56"/>
      <c r="H2" s="56"/>
      <c r="I2" s="56"/>
      <c r="J2" s="56"/>
      <c r="K2" s="56"/>
      <c r="L2" s="56"/>
      <c r="M2" s="56"/>
      <c r="N2" s="56"/>
      <c r="O2" s="57"/>
      <c r="P2" s="57"/>
      <c r="Q2" s="57"/>
      <c r="R2" s="57"/>
    </row>
    <row r="3" spans="1:18" x14ac:dyDescent="0.25">
      <c r="A3" s="913" t="s">
        <v>391</v>
      </c>
      <c r="B3" s="914"/>
      <c r="C3" s="914"/>
      <c r="D3" s="915"/>
      <c r="E3" s="916" t="s">
        <v>541</v>
      </c>
      <c r="F3" s="917"/>
      <c r="G3" s="917"/>
      <c r="H3" s="918"/>
      <c r="I3" s="1039" t="s">
        <v>418</v>
      </c>
      <c r="J3" s="1040"/>
      <c r="K3" s="1040"/>
      <c r="L3" s="1040"/>
      <c r="M3" s="1040"/>
      <c r="N3" s="1041"/>
      <c r="O3" s="57"/>
      <c r="P3" s="57"/>
      <c r="Q3" s="57"/>
      <c r="R3" s="57"/>
    </row>
    <row r="4" spans="1:18" ht="15" customHeight="1" x14ac:dyDescent="0.25">
      <c r="A4" s="928" t="s">
        <v>392</v>
      </c>
      <c r="B4" s="929"/>
      <c r="C4" s="929"/>
      <c r="D4" s="930"/>
      <c r="E4" s="934" t="s">
        <v>542</v>
      </c>
      <c r="F4" s="935"/>
      <c r="G4" s="935"/>
      <c r="H4" s="935"/>
      <c r="I4" s="936" t="s">
        <v>480</v>
      </c>
      <c r="J4" s="937"/>
      <c r="K4" s="937"/>
      <c r="L4" s="1032"/>
      <c r="M4" s="1032"/>
      <c r="N4" s="1033"/>
      <c r="O4" s="57"/>
      <c r="P4" s="57"/>
      <c r="Q4" s="57"/>
      <c r="R4" s="57"/>
    </row>
    <row r="5" spans="1:18" x14ac:dyDescent="0.25">
      <c r="A5" s="931"/>
      <c r="B5" s="932"/>
      <c r="C5" s="932"/>
      <c r="D5" s="933"/>
      <c r="E5" s="935"/>
      <c r="F5" s="935"/>
      <c r="G5" s="935"/>
      <c r="H5" s="935"/>
      <c r="I5" s="1034"/>
      <c r="J5" s="1035"/>
      <c r="K5" s="1035"/>
      <c r="L5" s="1035"/>
      <c r="M5" s="1035"/>
      <c r="N5" s="1036"/>
      <c r="O5" s="57"/>
      <c r="P5" s="57"/>
      <c r="Q5" s="57"/>
      <c r="R5" s="57"/>
    </row>
    <row r="6" spans="1:18" x14ac:dyDescent="0.25">
      <c r="A6" s="943" t="s">
        <v>279</v>
      </c>
      <c r="B6" s="944"/>
      <c r="C6" s="944"/>
      <c r="D6" s="945"/>
      <c r="E6" s="949" t="s">
        <v>458</v>
      </c>
      <c r="F6" s="949"/>
      <c r="G6" s="949"/>
      <c r="H6" s="950"/>
      <c r="I6" s="1015" t="s">
        <v>280</v>
      </c>
      <c r="J6" s="1015"/>
      <c r="K6" s="1015"/>
      <c r="L6" s="1015"/>
      <c r="M6" s="1015"/>
      <c r="N6" s="1015"/>
      <c r="O6" s="57"/>
      <c r="P6" s="57"/>
      <c r="Q6" s="57"/>
      <c r="R6" s="57"/>
    </row>
    <row r="7" spans="1:18" x14ac:dyDescent="0.25">
      <c r="A7" s="946"/>
      <c r="B7" s="947"/>
      <c r="C7" s="947"/>
      <c r="D7" s="948"/>
      <c r="E7" s="951"/>
      <c r="F7" s="951"/>
      <c r="G7" s="951"/>
      <c r="H7" s="952"/>
      <c r="I7" s="1037">
        <v>2021</v>
      </c>
      <c r="J7" s="1038"/>
      <c r="K7" s="1015">
        <v>2022</v>
      </c>
      <c r="L7" s="1015"/>
      <c r="M7" s="1015">
        <v>2023</v>
      </c>
      <c r="N7" s="1015"/>
      <c r="O7" s="57"/>
      <c r="P7" s="57"/>
      <c r="Q7" s="57"/>
      <c r="R7" s="57"/>
    </row>
    <row r="8" spans="1:18" x14ac:dyDescent="0.25">
      <c r="A8" s="920" t="s">
        <v>281</v>
      </c>
      <c r="B8" s="921"/>
      <c r="C8" s="921"/>
      <c r="D8" s="922"/>
      <c r="E8" s="923"/>
      <c r="F8" s="923"/>
      <c r="G8" s="923"/>
      <c r="H8" s="924"/>
      <c r="I8" s="1026" t="s">
        <v>282</v>
      </c>
      <c r="J8" s="1027"/>
      <c r="K8" s="1028" t="s">
        <v>282</v>
      </c>
      <c r="L8" s="1028"/>
      <c r="M8" s="1028" t="s">
        <v>338</v>
      </c>
      <c r="N8" s="1028"/>
      <c r="O8" s="57"/>
      <c r="P8" s="57"/>
      <c r="Q8" s="57"/>
      <c r="R8" s="57"/>
    </row>
    <row r="9" spans="1:18" ht="56.25" customHeight="1" x14ac:dyDescent="0.25">
      <c r="A9" s="972" t="s">
        <v>283</v>
      </c>
      <c r="B9" s="973"/>
      <c r="C9" s="1060" t="s">
        <v>459</v>
      </c>
      <c r="D9" s="975"/>
      <c r="E9" s="975"/>
      <c r="F9" s="975"/>
      <c r="G9" s="975"/>
      <c r="H9" s="975"/>
      <c r="I9" s="975"/>
      <c r="J9" s="975"/>
      <c r="K9" s="975"/>
      <c r="L9" s="975"/>
      <c r="M9" s="975"/>
      <c r="N9" s="976"/>
      <c r="O9" s="55"/>
      <c r="P9" s="55"/>
      <c r="Q9" s="55"/>
      <c r="R9" s="55"/>
    </row>
    <row r="10" spans="1:18" x14ac:dyDescent="0.25">
      <c r="A10" s="972"/>
      <c r="B10" s="973"/>
      <c r="C10" s="974"/>
      <c r="D10" s="1023"/>
      <c r="E10" s="1023"/>
      <c r="F10" s="1023"/>
      <c r="G10" s="1023"/>
      <c r="H10" s="1023"/>
      <c r="I10" s="1023"/>
      <c r="J10" s="1023"/>
      <c r="K10" s="1023"/>
      <c r="L10" s="1023"/>
      <c r="M10" s="1023"/>
      <c r="N10" s="1024"/>
      <c r="O10" s="55"/>
      <c r="P10" s="55"/>
      <c r="Q10" s="55"/>
      <c r="R10" s="55"/>
    </row>
    <row r="11" spans="1:18" x14ac:dyDescent="0.25">
      <c r="A11" s="956" t="s">
        <v>284</v>
      </c>
      <c r="B11" s="957"/>
      <c r="C11" s="1025" t="s">
        <v>679</v>
      </c>
      <c r="D11" s="963"/>
      <c r="E11" s="963"/>
      <c r="F11" s="963"/>
      <c r="G11" s="963"/>
      <c r="H11" s="963"/>
      <c r="I11" s="963"/>
      <c r="J11" s="963"/>
      <c r="K11" s="963"/>
      <c r="L11" s="963"/>
      <c r="M11" s="963"/>
      <c r="N11" s="964"/>
      <c r="O11" s="55"/>
      <c r="P11" s="55"/>
      <c r="Q11" s="55"/>
      <c r="R11" s="55"/>
    </row>
    <row r="12" spans="1:18" x14ac:dyDescent="0.25">
      <c r="A12" s="958"/>
      <c r="B12" s="959"/>
      <c r="C12" s="965"/>
      <c r="D12" s="966"/>
      <c r="E12" s="966"/>
      <c r="F12" s="966"/>
      <c r="G12" s="966"/>
      <c r="H12" s="966"/>
      <c r="I12" s="966"/>
      <c r="J12" s="966"/>
      <c r="K12" s="966"/>
      <c r="L12" s="966"/>
      <c r="M12" s="966"/>
      <c r="N12" s="967"/>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20" x14ac:dyDescent="0.25">
      <c r="A17" s="958"/>
      <c r="B17" s="959"/>
      <c r="C17" s="965"/>
      <c r="D17" s="966"/>
      <c r="E17" s="966"/>
      <c r="F17" s="966"/>
      <c r="G17" s="966"/>
      <c r="H17" s="966"/>
      <c r="I17" s="966"/>
      <c r="J17" s="966"/>
      <c r="K17" s="966"/>
      <c r="L17" s="966"/>
      <c r="M17" s="966"/>
      <c r="N17" s="967"/>
      <c r="O17" s="55"/>
      <c r="P17" s="55"/>
      <c r="Q17" s="55"/>
      <c r="R17" s="55"/>
    </row>
    <row r="18" spans="1:20" hidden="1" x14ac:dyDescent="0.25">
      <c r="A18" s="958"/>
      <c r="B18" s="959"/>
      <c r="C18" s="965"/>
      <c r="D18" s="966"/>
      <c r="E18" s="966"/>
      <c r="F18" s="966"/>
      <c r="G18" s="966"/>
      <c r="H18" s="966"/>
      <c r="I18" s="966"/>
      <c r="J18" s="966"/>
      <c r="K18" s="966"/>
      <c r="L18" s="966"/>
      <c r="M18" s="966"/>
      <c r="N18" s="967"/>
      <c r="O18" s="55"/>
      <c r="P18" s="55"/>
      <c r="Q18" s="55"/>
      <c r="R18" s="55"/>
    </row>
    <row r="19" spans="1:20" hidden="1" x14ac:dyDescent="0.25">
      <c r="A19" s="958"/>
      <c r="B19" s="959"/>
      <c r="C19" s="965"/>
      <c r="D19" s="966"/>
      <c r="E19" s="966"/>
      <c r="F19" s="966"/>
      <c r="G19" s="966"/>
      <c r="H19" s="966"/>
      <c r="I19" s="966"/>
      <c r="J19" s="966"/>
      <c r="K19" s="966"/>
      <c r="L19" s="966"/>
      <c r="M19" s="966"/>
      <c r="N19" s="967"/>
      <c r="O19" s="55"/>
      <c r="P19" s="55"/>
      <c r="Q19" s="55"/>
      <c r="R19" s="55"/>
    </row>
    <row r="20" spans="1:20" hidden="1" x14ac:dyDescent="0.25">
      <c r="A20" s="958"/>
      <c r="B20" s="959"/>
      <c r="C20" s="965"/>
      <c r="D20" s="966"/>
      <c r="E20" s="966"/>
      <c r="F20" s="966"/>
      <c r="G20" s="966"/>
      <c r="H20" s="966"/>
      <c r="I20" s="966"/>
      <c r="J20" s="966"/>
      <c r="K20" s="966"/>
      <c r="L20" s="966"/>
      <c r="M20" s="966"/>
      <c r="N20" s="967"/>
      <c r="O20" s="55"/>
      <c r="P20" s="55"/>
      <c r="Q20" s="55"/>
      <c r="R20" s="55"/>
    </row>
    <row r="21" spans="1:20" hidden="1" x14ac:dyDescent="0.25">
      <c r="A21" s="958"/>
      <c r="B21" s="959"/>
      <c r="C21" s="965"/>
      <c r="D21" s="966"/>
      <c r="E21" s="966"/>
      <c r="F21" s="966"/>
      <c r="G21" s="966"/>
      <c r="H21" s="966"/>
      <c r="I21" s="966"/>
      <c r="J21" s="966"/>
      <c r="K21" s="966"/>
      <c r="L21" s="966"/>
      <c r="M21" s="966"/>
      <c r="N21" s="967"/>
      <c r="O21" s="55"/>
      <c r="P21" s="55"/>
      <c r="Q21" s="55"/>
      <c r="R21" s="55"/>
    </row>
    <row r="22" spans="1:20" hidden="1" x14ac:dyDescent="0.25">
      <c r="A22" s="958"/>
      <c r="B22" s="959"/>
      <c r="C22" s="965"/>
      <c r="D22" s="966"/>
      <c r="E22" s="966"/>
      <c r="F22" s="966"/>
      <c r="G22" s="966"/>
      <c r="H22" s="966"/>
      <c r="I22" s="966"/>
      <c r="J22" s="966"/>
      <c r="K22" s="966"/>
      <c r="L22" s="966"/>
      <c r="M22" s="966"/>
      <c r="N22" s="967"/>
      <c r="O22" s="55"/>
      <c r="P22" s="55"/>
      <c r="Q22" s="55"/>
      <c r="R22" s="55"/>
    </row>
    <row r="23" spans="1:20" hidden="1" x14ac:dyDescent="0.25">
      <c r="A23" s="960"/>
      <c r="B23" s="961"/>
      <c r="C23" s="968"/>
      <c r="D23" s="969"/>
      <c r="E23" s="969"/>
      <c r="F23" s="969"/>
      <c r="G23" s="969"/>
      <c r="H23" s="969"/>
      <c r="I23" s="969"/>
      <c r="J23" s="969"/>
      <c r="K23" s="969"/>
      <c r="L23" s="969"/>
      <c r="M23" s="969"/>
      <c r="N23" s="970"/>
      <c r="O23" s="55"/>
      <c r="P23" s="55"/>
      <c r="Q23" s="55"/>
      <c r="R23" s="55"/>
    </row>
    <row r="24" spans="1:20" x14ac:dyDescent="0.25">
      <c r="A24" s="885" t="s">
        <v>0</v>
      </c>
      <c r="B24" s="971"/>
      <c r="C24" s="971"/>
      <c r="D24" s="971"/>
      <c r="E24" s="971"/>
      <c r="F24" s="971"/>
      <c r="G24" s="971"/>
      <c r="H24" s="971"/>
      <c r="I24" s="971"/>
      <c r="J24" s="971"/>
      <c r="K24" s="971"/>
      <c r="L24" s="971"/>
      <c r="M24" s="971"/>
      <c r="N24" s="886"/>
      <c r="O24" s="55"/>
      <c r="P24" s="55"/>
      <c r="Q24" s="55"/>
      <c r="R24" s="283"/>
    </row>
    <row r="25" spans="1:20" ht="42" customHeight="1" x14ac:dyDescent="0.25">
      <c r="A25" s="59">
        <v>1</v>
      </c>
      <c r="B25" s="1142" t="s">
        <v>680</v>
      </c>
      <c r="C25" s="1143"/>
      <c r="D25" s="1143"/>
      <c r="E25" s="1143"/>
      <c r="F25" s="1143"/>
      <c r="G25" s="1144"/>
      <c r="H25" s="59"/>
      <c r="I25" s="1210" t="s">
        <v>754</v>
      </c>
      <c r="J25" s="1211"/>
      <c r="K25" s="1211"/>
      <c r="L25" s="1211"/>
      <c r="M25" s="1211"/>
      <c r="N25" s="1211"/>
      <c r="O25" s="1211"/>
      <c r="P25" s="1211"/>
      <c r="Q25" s="1211"/>
      <c r="R25" s="1211"/>
      <c r="S25" s="1211"/>
      <c r="T25" s="1211"/>
    </row>
    <row r="26" spans="1:20" ht="22.5" customHeight="1" x14ac:dyDescent="0.25">
      <c r="A26" s="357">
        <v>2</v>
      </c>
      <c r="B26" s="1142" t="s">
        <v>681</v>
      </c>
      <c r="C26" s="1143"/>
      <c r="D26" s="1143"/>
      <c r="E26" s="1143"/>
      <c r="F26" s="1143"/>
      <c r="G26" s="1144"/>
      <c r="H26" s="59"/>
      <c r="I26" s="907"/>
      <c r="J26" s="908"/>
      <c r="K26" s="908"/>
      <c r="L26" s="908"/>
      <c r="M26" s="908"/>
      <c r="N26" s="909"/>
      <c r="O26" s="55"/>
      <c r="P26" s="55"/>
      <c r="Q26" s="55"/>
      <c r="R26" s="283"/>
    </row>
    <row r="27" spans="1:20" ht="25.5" customHeight="1" x14ac:dyDescent="0.25">
      <c r="A27" s="357">
        <v>3</v>
      </c>
      <c r="B27" s="1142" t="s">
        <v>682</v>
      </c>
      <c r="C27" s="1143"/>
      <c r="D27" s="1143"/>
      <c r="E27" s="1143"/>
      <c r="F27" s="1143"/>
      <c r="G27" s="1144"/>
      <c r="H27" s="59"/>
      <c r="I27" s="907"/>
      <c r="J27" s="908"/>
      <c r="K27" s="908"/>
      <c r="L27" s="908"/>
      <c r="M27" s="908"/>
      <c r="N27" s="909"/>
      <c r="O27" s="55"/>
      <c r="P27" s="55"/>
      <c r="Q27" s="55"/>
      <c r="R27" s="283"/>
    </row>
    <row r="28" spans="1:20" ht="15" customHeight="1" x14ac:dyDescent="0.25">
      <c r="A28" s="357">
        <v>4</v>
      </c>
      <c r="B28" s="907" t="s">
        <v>683</v>
      </c>
      <c r="C28" s="908"/>
      <c r="D28" s="908"/>
      <c r="E28" s="908"/>
      <c r="F28" s="908"/>
      <c r="G28" s="909"/>
      <c r="H28" s="59"/>
      <c r="I28" s="907"/>
      <c r="J28" s="908"/>
      <c r="K28" s="908"/>
      <c r="L28" s="908"/>
      <c r="M28" s="908"/>
      <c r="N28" s="909"/>
      <c r="O28" s="55"/>
      <c r="P28" s="55"/>
      <c r="Q28" s="55"/>
      <c r="R28" s="55"/>
    </row>
    <row r="29" spans="1:20" x14ac:dyDescent="0.25">
      <c r="A29" s="59">
        <v>5</v>
      </c>
      <c r="B29" s="907" t="s">
        <v>678</v>
      </c>
      <c r="C29" s="908"/>
      <c r="D29" s="908"/>
      <c r="E29" s="908"/>
      <c r="F29" s="908"/>
      <c r="G29" s="909"/>
      <c r="H29" s="59"/>
      <c r="I29" s="910"/>
      <c r="J29" s="910"/>
      <c r="K29" s="910"/>
      <c r="L29" s="910"/>
      <c r="M29" s="910"/>
      <c r="N29" s="910"/>
      <c r="O29" s="55"/>
      <c r="P29" s="55"/>
      <c r="Q29" s="55"/>
      <c r="R29" s="55"/>
    </row>
    <row r="30" spans="1:20" x14ac:dyDescent="0.25">
      <c r="A30" s="873" t="s">
        <v>286</v>
      </c>
      <c r="B30" s="874"/>
      <c r="C30" s="874"/>
      <c r="D30" s="874"/>
      <c r="E30" s="874"/>
      <c r="F30" s="874"/>
      <c r="G30" s="874"/>
      <c r="H30" s="874"/>
      <c r="I30" s="874"/>
      <c r="J30" s="874"/>
      <c r="K30" s="874"/>
      <c r="L30" s="874"/>
      <c r="M30" s="874"/>
      <c r="N30" s="875"/>
      <c r="O30" s="60"/>
      <c r="P30" s="60"/>
      <c r="Q30" s="60"/>
      <c r="R30" s="61"/>
    </row>
    <row r="31" spans="1:20" x14ac:dyDescent="0.25">
      <c r="A31" s="882" t="s">
        <v>287</v>
      </c>
      <c r="B31" s="883"/>
      <c r="C31" s="883"/>
      <c r="D31" s="883"/>
      <c r="E31" s="883"/>
      <c r="F31" s="883"/>
      <c r="G31" s="883"/>
      <c r="H31" s="884"/>
      <c r="I31" s="885" t="s">
        <v>759</v>
      </c>
      <c r="J31" s="886"/>
      <c r="K31" s="887" t="s">
        <v>760</v>
      </c>
      <c r="L31" s="887"/>
      <c r="M31" s="876" t="s">
        <v>288</v>
      </c>
      <c r="N31" s="876"/>
      <c r="O31" s="876">
        <v>2022</v>
      </c>
      <c r="P31" s="876"/>
      <c r="Q31" s="876">
        <v>2023</v>
      </c>
      <c r="R31" s="876"/>
    </row>
    <row r="32" spans="1:20" x14ac:dyDescent="0.25">
      <c r="A32" s="888" t="s">
        <v>717</v>
      </c>
      <c r="B32" s="889"/>
      <c r="C32" s="889"/>
      <c r="D32" s="889"/>
      <c r="E32" s="889"/>
      <c r="F32" s="889"/>
      <c r="G32" s="889"/>
      <c r="H32" s="890"/>
      <c r="I32" s="872"/>
      <c r="J32" s="872"/>
      <c r="K32" s="872"/>
      <c r="L32" s="872"/>
      <c r="M32" s="872"/>
      <c r="N32" s="872"/>
      <c r="O32" s="872">
        <v>1</v>
      </c>
      <c r="P32" s="872"/>
      <c r="Q32" s="872"/>
      <c r="R32" s="872"/>
    </row>
    <row r="33" spans="1:18" x14ac:dyDescent="0.25">
      <c r="A33" s="888"/>
      <c r="B33" s="889"/>
      <c r="C33" s="889"/>
      <c r="D33" s="889"/>
      <c r="E33" s="889"/>
      <c r="F33" s="889"/>
      <c r="G33" s="889"/>
      <c r="H33" s="890"/>
      <c r="I33" s="872"/>
      <c r="J33" s="872"/>
      <c r="K33" s="1059"/>
      <c r="L33" s="1059"/>
      <c r="M33" s="1059"/>
      <c r="N33" s="1059"/>
      <c r="O33" s="872"/>
      <c r="P33" s="872"/>
      <c r="Q33" s="872"/>
      <c r="R33" s="872"/>
    </row>
    <row r="34" spans="1:18" x14ac:dyDescent="0.25">
      <c r="A34" s="888"/>
      <c r="B34" s="889"/>
      <c r="C34" s="889"/>
      <c r="D34" s="889"/>
      <c r="E34" s="889"/>
      <c r="F34" s="889"/>
      <c r="G34" s="889"/>
      <c r="H34" s="890"/>
      <c r="I34" s="872"/>
      <c r="J34" s="872"/>
      <c r="K34" s="1059"/>
      <c r="L34" s="1059"/>
      <c r="M34" s="1059"/>
      <c r="N34" s="1059"/>
      <c r="O34" s="872"/>
      <c r="P34" s="872"/>
      <c r="Q34" s="872"/>
      <c r="R34" s="872"/>
    </row>
    <row r="35" spans="1:18" ht="15" customHeight="1" x14ac:dyDescent="0.25">
      <c r="A35" s="882" t="s">
        <v>289</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98"/>
      <c r="J36" s="872"/>
      <c r="K36" s="898"/>
      <c r="L36" s="872"/>
      <c r="M36" s="872"/>
      <c r="N36" s="872"/>
      <c r="O36" s="898"/>
      <c r="P36" s="872"/>
      <c r="Q36" s="898"/>
      <c r="R36" s="872"/>
    </row>
    <row r="37" spans="1:18" x14ac:dyDescent="0.25">
      <c r="A37" s="888"/>
      <c r="B37" s="889"/>
      <c r="C37" s="889"/>
      <c r="D37" s="889"/>
      <c r="E37" s="889"/>
      <c r="F37" s="889"/>
      <c r="G37" s="889"/>
      <c r="H37" s="890"/>
      <c r="I37" s="898"/>
      <c r="J37" s="872"/>
      <c r="K37" s="898"/>
      <c r="L37" s="872"/>
      <c r="M37" s="872"/>
      <c r="N37" s="872"/>
      <c r="O37" s="898"/>
      <c r="P37" s="872"/>
      <c r="Q37" s="898"/>
      <c r="R37" s="872"/>
    </row>
    <row r="38" spans="1:18" ht="15" customHeight="1" x14ac:dyDescent="0.25">
      <c r="A38" s="882" t="s">
        <v>290</v>
      </c>
      <c r="B38" s="883"/>
      <c r="C38" s="883"/>
      <c r="D38" s="883"/>
      <c r="E38" s="883"/>
      <c r="F38" s="883"/>
      <c r="G38" s="883"/>
      <c r="H38" s="884"/>
      <c r="I38" s="885" t="s">
        <v>759</v>
      </c>
      <c r="J38" s="886"/>
      <c r="K38" s="887" t="s">
        <v>760</v>
      </c>
      <c r="L38" s="887"/>
      <c r="M38" s="876" t="s">
        <v>288</v>
      </c>
      <c r="N38" s="876"/>
      <c r="O38" s="876">
        <v>2022</v>
      </c>
      <c r="P38" s="876"/>
      <c r="Q38" s="876">
        <v>2023</v>
      </c>
      <c r="R38" s="876"/>
    </row>
    <row r="39" spans="1:18" x14ac:dyDescent="0.25">
      <c r="A39" s="888"/>
      <c r="B39" s="889"/>
      <c r="C39" s="889"/>
      <c r="D39" s="889"/>
      <c r="E39" s="889"/>
      <c r="F39" s="889"/>
      <c r="G39" s="889"/>
      <c r="H39" s="890"/>
      <c r="I39" s="891"/>
      <c r="J39" s="891"/>
      <c r="K39" s="872"/>
      <c r="L39" s="872"/>
      <c r="M39" s="872"/>
      <c r="N39" s="872"/>
      <c r="O39" s="891"/>
      <c r="P39" s="891"/>
      <c r="Q39" s="891"/>
      <c r="R39" s="891"/>
    </row>
    <row r="40" spans="1:18" x14ac:dyDescent="0.25">
      <c r="A40" s="888"/>
      <c r="B40" s="889"/>
      <c r="C40" s="889"/>
      <c r="D40" s="889"/>
      <c r="E40" s="889"/>
      <c r="F40" s="889"/>
      <c r="G40" s="889"/>
      <c r="H40" s="890"/>
      <c r="I40" s="872"/>
      <c r="J40" s="872"/>
      <c r="K40" s="872"/>
      <c r="L40" s="872"/>
      <c r="M40" s="872"/>
      <c r="N40" s="872"/>
      <c r="O40" s="872"/>
      <c r="P40" s="872"/>
      <c r="Q40" s="872"/>
      <c r="R40" s="872"/>
    </row>
    <row r="41" spans="1:18" ht="15" customHeight="1" x14ac:dyDescent="0.25">
      <c r="A41" s="882" t="s">
        <v>291</v>
      </c>
      <c r="B41" s="883"/>
      <c r="C41" s="883"/>
      <c r="D41" s="883"/>
      <c r="E41" s="883"/>
      <c r="F41" s="883"/>
      <c r="G41" s="883"/>
      <c r="H41" s="884"/>
      <c r="I41" s="885" t="s">
        <v>759</v>
      </c>
      <c r="J41" s="886"/>
      <c r="K41" s="887" t="s">
        <v>760</v>
      </c>
      <c r="L41" s="887"/>
      <c r="M41" s="876" t="s">
        <v>288</v>
      </c>
      <c r="N41" s="876"/>
      <c r="O41" s="876">
        <v>2022</v>
      </c>
      <c r="P41" s="876"/>
      <c r="Q41" s="876">
        <v>2023</v>
      </c>
      <c r="R41" s="876"/>
    </row>
    <row r="42" spans="1:18" x14ac:dyDescent="0.25">
      <c r="A42" s="877"/>
      <c r="B42" s="878"/>
      <c r="C42" s="878"/>
      <c r="D42" s="878"/>
      <c r="E42" s="878"/>
      <c r="F42" s="878"/>
      <c r="G42" s="878"/>
      <c r="H42" s="879"/>
      <c r="I42" s="872"/>
      <c r="J42" s="872"/>
      <c r="K42" s="872"/>
      <c r="L42" s="872"/>
      <c r="M42" s="872"/>
      <c r="N42" s="872"/>
      <c r="O42" s="872"/>
      <c r="P42" s="872"/>
      <c r="Q42" s="872"/>
      <c r="R42" s="872"/>
    </row>
    <row r="43" spans="1:18" x14ac:dyDescent="0.25">
      <c r="A43" s="877"/>
      <c r="B43" s="878"/>
      <c r="C43" s="878"/>
      <c r="D43" s="878"/>
      <c r="E43" s="878"/>
      <c r="F43" s="878"/>
      <c r="G43" s="878"/>
      <c r="H43" s="879"/>
      <c r="I43" s="872"/>
      <c r="J43" s="872"/>
      <c r="K43" s="872"/>
      <c r="L43" s="872"/>
      <c r="M43" s="872"/>
      <c r="N43" s="872"/>
      <c r="O43" s="872"/>
      <c r="P43" s="872"/>
      <c r="Q43" s="872"/>
      <c r="R43" s="872"/>
    </row>
    <row r="44" spans="1:18" x14ac:dyDescent="0.25">
      <c r="A44" s="55"/>
      <c r="B44" s="55"/>
      <c r="C44" s="55"/>
      <c r="D44" s="55"/>
      <c r="E44" s="55"/>
      <c r="F44" s="55"/>
      <c r="G44" s="55"/>
      <c r="H44" s="55"/>
      <c r="I44" s="55"/>
      <c r="J44" s="55"/>
      <c r="K44" s="55"/>
      <c r="L44" s="55"/>
      <c r="M44" s="55"/>
      <c r="N44" s="55"/>
      <c r="O44" s="55"/>
      <c r="P44" s="55"/>
      <c r="Q44" s="55"/>
      <c r="R44" s="55"/>
    </row>
    <row r="45" spans="1:18" x14ac:dyDescent="0.25">
      <c r="A45" s="873" t="s">
        <v>292</v>
      </c>
      <c r="B45" s="874"/>
      <c r="C45" s="874"/>
      <c r="D45" s="874"/>
      <c r="E45" s="874"/>
      <c r="F45" s="874"/>
      <c r="G45" s="874"/>
      <c r="H45" s="874"/>
      <c r="I45" s="874"/>
      <c r="J45" s="874"/>
      <c r="K45" s="874"/>
      <c r="L45" s="874"/>
      <c r="M45" s="874"/>
      <c r="N45" s="875"/>
      <c r="O45" s="55"/>
      <c r="P45" s="55"/>
      <c r="Q45" s="55"/>
      <c r="R45" s="55"/>
    </row>
    <row r="46" spans="1:18" ht="42.75" x14ac:dyDescent="0.25">
      <c r="A46" s="876" t="s">
        <v>293</v>
      </c>
      <c r="B46" s="876"/>
      <c r="C46" s="62" t="s">
        <v>294</v>
      </c>
      <c r="D46" s="62" t="s">
        <v>295</v>
      </c>
      <c r="E46" s="62" t="s">
        <v>296</v>
      </c>
      <c r="F46" s="62" t="s">
        <v>297</v>
      </c>
      <c r="G46" s="62" t="s">
        <v>298</v>
      </c>
      <c r="H46" s="62" t="s">
        <v>299</v>
      </c>
      <c r="I46" s="62" t="s">
        <v>300</v>
      </c>
      <c r="J46" s="62" t="s">
        <v>301</v>
      </c>
      <c r="K46" s="62" t="s">
        <v>302</v>
      </c>
      <c r="L46" s="62" t="s">
        <v>303</v>
      </c>
      <c r="M46" s="62" t="s">
        <v>304</v>
      </c>
      <c r="N46" s="62" t="s">
        <v>305</v>
      </c>
      <c r="O46" s="55"/>
      <c r="P46" s="55"/>
      <c r="Q46" s="55"/>
      <c r="R46" s="55"/>
    </row>
    <row r="47" spans="1:18" x14ac:dyDescent="0.25">
      <c r="A47" s="865">
        <f>IF(A25&gt;0,A25,"")</f>
        <v>1</v>
      </c>
      <c r="B47" s="866"/>
      <c r="C47" s="63"/>
      <c r="D47" s="270">
        <v>2020</v>
      </c>
      <c r="E47" s="63"/>
      <c r="F47" s="285"/>
      <c r="G47" s="285"/>
      <c r="H47" s="285"/>
      <c r="I47" s="63"/>
      <c r="J47" s="134"/>
      <c r="K47" s="63"/>
      <c r="L47" s="63"/>
      <c r="M47" s="63"/>
      <c r="N47" s="63"/>
      <c r="O47" s="55"/>
      <c r="P47" s="55"/>
      <c r="Q47" s="55"/>
      <c r="R47" s="55"/>
    </row>
    <row r="48" spans="1:18" x14ac:dyDescent="0.25">
      <c r="A48" s="865">
        <f>IF(A26&gt;0,A26,"")</f>
        <v>2</v>
      </c>
      <c r="B48" s="866"/>
      <c r="C48" s="63"/>
      <c r="D48" s="463" t="s">
        <v>812</v>
      </c>
      <c r="E48" s="363"/>
      <c r="F48" s="363"/>
      <c r="G48" s="363"/>
      <c r="H48" s="363"/>
      <c r="I48" s="270"/>
      <c r="J48" s="270"/>
      <c r="K48" s="63"/>
      <c r="L48" s="63"/>
      <c r="M48" s="63"/>
      <c r="N48" s="63" t="s">
        <v>813</v>
      </c>
      <c r="O48" s="55"/>
      <c r="P48" s="55"/>
      <c r="Q48" s="55"/>
      <c r="R48" s="55"/>
    </row>
    <row r="49" spans="1:18" x14ac:dyDescent="0.25">
      <c r="A49" s="865">
        <v>3</v>
      </c>
      <c r="B49" s="866"/>
      <c r="C49" s="63"/>
      <c r="D49" s="134"/>
      <c r="E49" s="63"/>
      <c r="F49" s="63"/>
      <c r="G49" s="63"/>
      <c r="H49" s="63"/>
      <c r="I49" s="63"/>
      <c r="J49" s="63"/>
      <c r="L49" s="270"/>
      <c r="M49" s="270"/>
      <c r="N49" s="270"/>
      <c r="O49" s="55"/>
      <c r="P49" s="55"/>
      <c r="Q49" s="55"/>
      <c r="R49" s="55"/>
    </row>
    <row r="50" spans="1:18" x14ac:dyDescent="0.25">
      <c r="A50" s="865">
        <v>4</v>
      </c>
      <c r="B50" s="866"/>
      <c r="C50" s="63"/>
      <c r="D50" s="270">
        <v>2022</v>
      </c>
      <c r="E50" s="270">
        <v>2022</v>
      </c>
      <c r="F50" s="270">
        <v>2022</v>
      </c>
      <c r="G50" s="270">
        <v>2022</v>
      </c>
      <c r="H50" s="270">
        <v>2022</v>
      </c>
      <c r="I50" s="270">
        <v>2022</v>
      </c>
      <c r="J50" s="270">
        <v>2022</v>
      </c>
      <c r="K50" s="270">
        <v>2022</v>
      </c>
      <c r="L50" s="270">
        <v>2022</v>
      </c>
      <c r="M50" s="270">
        <v>2022</v>
      </c>
      <c r="N50" s="270">
        <v>2022</v>
      </c>
      <c r="O50" s="55"/>
      <c r="P50" s="55"/>
      <c r="Q50" s="55"/>
      <c r="R50" s="55"/>
    </row>
    <row r="51" spans="1:18" x14ac:dyDescent="0.25">
      <c r="A51" s="1185">
        <v>5</v>
      </c>
      <c r="B51" s="1186"/>
      <c r="C51" s="363"/>
      <c r="D51" s="63"/>
      <c r="E51" s="270">
        <v>2023</v>
      </c>
      <c r="F51" s="63"/>
      <c r="G51" s="285"/>
      <c r="H51" s="285"/>
      <c r="I51" s="285"/>
      <c r="J51" s="285"/>
      <c r="K51" s="285"/>
      <c r="L51" s="285"/>
      <c r="M51" s="285"/>
      <c r="N51" s="285"/>
      <c r="O51" s="55"/>
      <c r="P51" s="55"/>
      <c r="Q51" s="55"/>
      <c r="R51" s="55"/>
    </row>
    <row r="52" spans="1:18" hidden="1" x14ac:dyDescent="0.25">
      <c r="A52" s="865">
        <v>7</v>
      </c>
      <c r="B52" s="866"/>
      <c r="C52" s="63"/>
      <c r="D52" s="63"/>
      <c r="E52" s="63"/>
      <c r="F52" s="63"/>
      <c r="G52" s="285"/>
      <c r="H52" s="285"/>
      <c r="I52" s="285"/>
      <c r="J52" s="285"/>
      <c r="K52" s="285"/>
      <c r="L52" s="285"/>
      <c r="M52" s="285"/>
      <c r="N52" s="285"/>
      <c r="O52" s="55"/>
      <c r="P52" s="55"/>
      <c r="Q52" s="55"/>
      <c r="R52" s="55"/>
    </row>
    <row r="53" spans="1:18" ht="15.75" hidden="1" thickBot="1" x14ac:dyDescent="0.3">
      <c r="A53" s="1056"/>
      <c r="B53" s="1057"/>
      <c r="C53" s="64"/>
      <c r="D53" s="64"/>
      <c r="E53" s="64"/>
      <c r="F53" s="64"/>
      <c r="G53" s="288"/>
      <c r="H53" s="288"/>
      <c r="I53" s="288"/>
      <c r="J53" s="288"/>
      <c r="K53" s="288"/>
      <c r="L53" s="288"/>
      <c r="M53" s="288"/>
      <c r="N53" s="288"/>
      <c r="O53" s="55"/>
      <c r="P53" s="55"/>
      <c r="Q53" s="55"/>
      <c r="R53" s="55"/>
    </row>
    <row r="54" spans="1:18" hidden="1" x14ac:dyDescent="0.25">
      <c r="A54" s="865">
        <v>8</v>
      </c>
      <c r="B54" s="866"/>
      <c r="C54" s="63"/>
      <c r="D54" s="63"/>
      <c r="E54" s="63"/>
      <c r="F54" s="63"/>
      <c r="G54" s="285"/>
      <c r="H54" s="285"/>
      <c r="I54" s="285"/>
      <c r="J54" s="285"/>
      <c r="K54" s="285"/>
      <c r="L54" s="285"/>
      <c r="M54" s="285"/>
      <c r="N54" s="364"/>
      <c r="O54" s="66"/>
      <c r="P54" s="55"/>
      <c r="Q54" s="55"/>
      <c r="R54" s="55"/>
    </row>
    <row r="55" spans="1:18" ht="15.75" hidden="1" thickBot="1" x14ac:dyDescent="0.3">
      <c r="A55" s="1056"/>
      <c r="B55" s="1057"/>
      <c r="C55" s="64"/>
      <c r="D55" s="64"/>
      <c r="E55" s="64"/>
      <c r="F55" s="64"/>
      <c r="G55" s="288"/>
      <c r="H55" s="288"/>
      <c r="I55" s="288"/>
      <c r="J55" s="288"/>
      <c r="K55" s="288"/>
      <c r="L55" s="288"/>
      <c r="M55" s="288"/>
      <c r="N55" s="288"/>
      <c r="O55" s="55"/>
      <c r="P55" s="55"/>
      <c r="Q55" s="55"/>
      <c r="R55" s="55"/>
    </row>
    <row r="56" spans="1:18" hidden="1" x14ac:dyDescent="0.25">
      <c r="A56" s="865">
        <v>9</v>
      </c>
      <c r="B56" s="866"/>
      <c r="C56" s="63"/>
      <c r="D56" s="63"/>
      <c r="E56" s="63"/>
      <c r="F56" s="63"/>
      <c r="G56" s="285"/>
      <c r="H56" s="285"/>
      <c r="I56" s="285"/>
      <c r="J56" s="285"/>
      <c r="K56" s="285"/>
      <c r="L56" s="285"/>
      <c r="M56" s="285"/>
      <c r="N56" s="285"/>
      <c r="O56" s="55"/>
      <c r="P56" s="55"/>
      <c r="Q56" s="55"/>
      <c r="R56" s="55"/>
    </row>
    <row r="57" spans="1:18" ht="15.75" hidden="1" thickBot="1" x14ac:dyDescent="0.3">
      <c r="A57" s="1056"/>
      <c r="B57" s="1057"/>
      <c r="C57" s="64"/>
      <c r="D57" s="64"/>
      <c r="E57" s="64"/>
      <c r="F57" s="64"/>
      <c r="G57" s="288"/>
      <c r="H57" s="288"/>
      <c r="I57" s="288"/>
      <c r="J57" s="288"/>
      <c r="K57" s="288"/>
      <c r="L57" s="288"/>
      <c r="M57" s="288"/>
      <c r="N57" s="288"/>
      <c r="O57" s="55"/>
      <c r="P57" s="55"/>
      <c r="Q57" s="55"/>
      <c r="R57" s="55"/>
    </row>
    <row r="58" spans="1:18" hidden="1" x14ac:dyDescent="0.25">
      <c r="A58" s="865">
        <v>10</v>
      </c>
      <c r="B58" s="866"/>
      <c r="C58" s="63"/>
      <c r="D58" s="63"/>
      <c r="E58" s="63"/>
      <c r="F58" s="63"/>
      <c r="G58" s="285"/>
      <c r="H58" s="285"/>
      <c r="I58" s="285"/>
      <c r="J58" s="285"/>
      <c r="K58" s="285"/>
      <c r="L58" s="285"/>
      <c r="M58" s="285"/>
      <c r="N58" s="285"/>
      <c r="O58" s="55"/>
      <c r="P58" s="55"/>
      <c r="Q58" s="55"/>
      <c r="R58" s="55"/>
    </row>
    <row r="59" spans="1:18" ht="15.75" hidden="1" thickBot="1" x14ac:dyDescent="0.3">
      <c r="A59" s="1056"/>
      <c r="B59" s="1057"/>
      <c r="C59" s="64"/>
      <c r="D59" s="64"/>
      <c r="E59" s="64"/>
      <c r="F59" s="64"/>
      <c r="G59" s="288"/>
      <c r="H59" s="288"/>
      <c r="I59" s="288"/>
      <c r="J59" s="288"/>
      <c r="K59" s="288"/>
      <c r="L59" s="288"/>
      <c r="M59" s="288"/>
      <c r="N59" s="288"/>
      <c r="O59" s="55"/>
      <c r="P59" s="55"/>
      <c r="Q59" s="55"/>
      <c r="R59" s="55"/>
    </row>
    <row r="60" spans="1:18" x14ac:dyDescent="0.25">
      <c r="A60" s="278"/>
      <c r="B60" s="278"/>
      <c r="C60" s="278"/>
      <c r="D60" s="278"/>
      <c r="E60" s="278"/>
      <c r="F60" s="278"/>
      <c r="G60" s="365"/>
      <c r="H60" s="365"/>
      <c r="I60" s="365"/>
      <c r="J60" s="365"/>
      <c r="K60" s="365"/>
      <c r="L60" s="365"/>
      <c r="M60" s="365"/>
      <c r="N60" s="365"/>
      <c r="O60" s="55"/>
      <c r="P60" s="55"/>
      <c r="Q60" s="55"/>
      <c r="R60" s="55"/>
    </row>
    <row r="61" spans="1:18" x14ac:dyDescent="0.25">
      <c r="A61" s="978" t="s">
        <v>306</v>
      </c>
      <c r="B61" s="979"/>
      <c r="C61" s="979"/>
      <c r="D61" s="979"/>
      <c r="E61" s="979"/>
      <c r="F61" s="979"/>
      <c r="G61" s="979"/>
      <c r="H61" s="979"/>
      <c r="I61" s="979"/>
      <c r="J61" s="979"/>
      <c r="K61" s="979"/>
      <c r="L61" s="979"/>
      <c r="M61" s="979"/>
      <c r="N61" s="980"/>
      <c r="O61" s="55"/>
      <c r="P61" s="55"/>
      <c r="Q61" s="55"/>
      <c r="R61" s="55"/>
    </row>
    <row r="62" spans="1:18" x14ac:dyDescent="0.25">
      <c r="A62" s="271" t="s">
        <v>307</v>
      </c>
      <c r="B62" s="1016" t="s">
        <v>308</v>
      </c>
      <c r="C62" s="1017"/>
      <c r="D62" s="1017"/>
      <c r="E62" s="1017"/>
      <c r="F62" s="1018"/>
      <c r="G62" s="1014" t="s">
        <v>309</v>
      </c>
      <c r="H62" s="1014"/>
      <c r="I62" s="1014" t="s">
        <v>310</v>
      </c>
      <c r="J62" s="1014"/>
      <c r="K62" s="1014" t="s">
        <v>311</v>
      </c>
      <c r="L62" s="1014"/>
      <c r="M62" s="1015" t="s">
        <v>312</v>
      </c>
      <c r="N62" s="1015"/>
      <c r="O62" s="55"/>
      <c r="P62" s="55"/>
      <c r="Q62" s="55"/>
      <c r="R62" s="55"/>
    </row>
    <row r="63" spans="1:18" x14ac:dyDescent="0.25">
      <c r="A63" s="272" t="s">
        <v>468</v>
      </c>
      <c r="B63" s="981" t="s">
        <v>373</v>
      </c>
      <c r="C63" s="982"/>
      <c r="D63" s="982"/>
      <c r="E63" s="982"/>
      <c r="F63" s="983"/>
      <c r="G63" s="984">
        <v>30.78</v>
      </c>
      <c r="H63" s="985"/>
      <c r="I63" s="1000">
        <v>300</v>
      </c>
      <c r="J63" s="1000"/>
      <c r="K63" s="1000"/>
      <c r="L63" s="1000"/>
      <c r="M63" s="836">
        <f>G63*I63</f>
        <v>9234</v>
      </c>
      <c r="N63" s="836"/>
      <c r="O63" s="55"/>
      <c r="P63" s="55"/>
      <c r="Q63" s="55"/>
      <c r="R63" s="55"/>
    </row>
    <row r="64" spans="1:18" x14ac:dyDescent="0.25">
      <c r="A64" s="272"/>
      <c r="B64" s="981"/>
      <c r="C64" s="982"/>
      <c r="D64" s="982"/>
      <c r="E64" s="982"/>
      <c r="F64" s="983"/>
      <c r="G64" s="984"/>
      <c r="H64" s="985"/>
      <c r="I64" s="1000"/>
      <c r="J64" s="1000"/>
      <c r="K64" s="1000"/>
      <c r="L64" s="1000"/>
      <c r="M64" s="1178"/>
      <c r="N64" s="1178"/>
      <c r="O64" s="55"/>
      <c r="P64" s="55"/>
      <c r="Q64" s="55"/>
      <c r="R64" s="55"/>
    </row>
    <row r="65" spans="1:18" x14ac:dyDescent="0.25">
      <c r="A65" s="272"/>
      <c r="B65" s="981"/>
      <c r="C65" s="982"/>
      <c r="D65" s="982"/>
      <c r="E65" s="982"/>
      <c r="F65" s="983"/>
      <c r="G65" s="984"/>
      <c r="H65" s="985"/>
      <c r="I65" s="1000"/>
      <c r="J65" s="1000"/>
      <c r="K65" s="1000"/>
      <c r="L65" s="1000"/>
      <c r="M65" s="1178"/>
      <c r="N65" s="1178"/>
      <c r="O65" s="55"/>
      <c r="P65" s="55"/>
      <c r="Q65" s="55"/>
      <c r="R65" s="55"/>
    </row>
    <row r="66" spans="1:18" x14ac:dyDescent="0.25">
      <c r="A66" s="272"/>
      <c r="B66" s="981"/>
      <c r="C66" s="982"/>
      <c r="D66" s="982"/>
      <c r="E66" s="982"/>
      <c r="F66" s="983"/>
      <c r="G66" s="984"/>
      <c r="H66" s="985"/>
      <c r="I66" s="1000"/>
      <c r="J66" s="1000"/>
      <c r="K66" s="1000"/>
      <c r="L66" s="1000"/>
      <c r="M66" s="1178"/>
      <c r="N66" s="1178"/>
      <c r="O66" s="55"/>
      <c r="P66" s="55"/>
      <c r="Q66" s="55"/>
      <c r="R66" s="55"/>
    </row>
    <row r="67" spans="1:18" x14ac:dyDescent="0.25">
      <c r="A67" s="272"/>
      <c r="B67" s="981"/>
      <c r="C67" s="982"/>
      <c r="D67" s="982"/>
      <c r="E67" s="982"/>
      <c r="F67" s="983"/>
      <c r="G67" s="984"/>
      <c r="H67" s="985"/>
      <c r="I67" s="1000"/>
      <c r="J67" s="1000"/>
      <c r="K67" s="1000"/>
      <c r="L67" s="1000"/>
      <c r="M67" s="1178"/>
      <c r="N67" s="1178"/>
      <c r="O67" s="55"/>
      <c r="P67" s="55"/>
      <c r="Q67" s="55"/>
      <c r="R67" s="55"/>
    </row>
    <row r="68" spans="1:18" x14ac:dyDescent="0.25">
      <c r="A68" s="272"/>
      <c r="B68" s="981"/>
      <c r="C68" s="982"/>
      <c r="D68" s="982"/>
      <c r="E68" s="982"/>
      <c r="F68" s="983"/>
      <c r="G68" s="984"/>
      <c r="H68" s="985"/>
      <c r="I68" s="1000"/>
      <c r="J68" s="1000"/>
      <c r="K68" s="1000"/>
      <c r="L68" s="1000"/>
      <c r="M68" s="1178"/>
      <c r="N68" s="1178"/>
      <c r="O68" s="55"/>
      <c r="P68" s="55"/>
      <c r="Q68" s="55"/>
      <c r="R68" s="55"/>
    </row>
    <row r="69" spans="1:18" x14ac:dyDescent="0.25">
      <c r="A69" s="272"/>
      <c r="B69" s="981"/>
      <c r="C69" s="982"/>
      <c r="D69" s="982"/>
      <c r="E69" s="982"/>
      <c r="F69" s="983"/>
      <c r="G69" s="984"/>
      <c r="H69" s="985"/>
      <c r="I69" s="1000"/>
      <c r="J69" s="1000"/>
      <c r="K69" s="1000"/>
      <c r="L69" s="1000"/>
      <c r="M69" s="1178"/>
      <c r="N69" s="1178"/>
      <c r="O69" s="55"/>
      <c r="P69" s="55"/>
      <c r="Q69" s="55"/>
      <c r="R69" s="55"/>
    </row>
    <row r="70" spans="1:18" x14ac:dyDescent="0.25">
      <c r="A70" s="277">
        <f>COUNTA(B63:F69)</f>
        <v>1</v>
      </c>
      <c r="B70" s="1012" t="s">
        <v>313</v>
      </c>
      <c r="C70" s="1012"/>
      <c r="D70" s="1012"/>
      <c r="E70" s="1012"/>
      <c r="F70" s="1012"/>
      <c r="G70" s="1012"/>
      <c r="H70" s="1012"/>
      <c r="I70" s="1012"/>
      <c r="J70" s="1012"/>
      <c r="K70" s="1012"/>
      <c r="L70" s="1013"/>
      <c r="M70" s="1001">
        <f>SUM(M63:N69)</f>
        <v>9234</v>
      </c>
      <c r="N70" s="1002"/>
      <c r="O70" s="55"/>
      <c r="P70" s="55"/>
      <c r="Q70" s="55"/>
      <c r="R70" s="55"/>
    </row>
    <row r="71" spans="1:18" x14ac:dyDescent="0.25">
      <c r="A71" s="278"/>
      <c r="B71" s="278"/>
      <c r="C71" s="278"/>
      <c r="D71" s="278"/>
      <c r="E71" s="278"/>
      <c r="F71" s="278"/>
      <c r="G71" s="278"/>
      <c r="H71" s="278"/>
      <c r="I71" s="278"/>
      <c r="J71" s="278"/>
      <c r="K71" s="278"/>
      <c r="L71" s="278"/>
      <c r="M71" s="278"/>
      <c r="N71" s="278"/>
      <c r="O71" s="55"/>
      <c r="P71" s="55"/>
      <c r="Q71" s="55"/>
      <c r="R71" s="55"/>
    </row>
    <row r="72" spans="1:18" x14ac:dyDescent="0.25">
      <c r="A72" s="978" t="s">
        <v>314</v>
      </c>
      <c r="B72" s="979"/>
      <c r="C72" s="979"/>
      <c r="D72" s="979"/>
      <c r="E72" s="979"/>
      <c r="F72" s="979"/>
      <c r="G72" s="979"/>
      <c r="H72" s="979"/>
      <c r="I72" s="979"/>
      <c r="J72" s="979"/>
      <c r="K72" s="979"/>
      <c r="L72" s="979"/>
      <c r="M72" s="979"/>
      <c r="N72" s="980"/>
      <c r="O72" s="55"/>
      <c r="P72" s="55"/>
      <c r="Q72" s="55"/>
      <c r="R72" s="55"/>
    </row>
    <row r="73" spans="1:18" x14ac:dyDescent="0.25">
      <c r="A73" s="1009" t="s">
        <v>315</v>
      </c>
      <c r="B73" s="1010"/>
      <c r="C73" s="1010"/>
      <c r="D73" s="1011"/>
      <c r="E73" s="1009" t="s">
        <v>115</v>
      </c>
      <c r="F73" s="1010"/>
      <c r="G73" s="1010"/>
      <c r="H73" s="1010"/>
      <c r="I73" s="1010"/>
      <c r="J73" s="1010"/>
      <c r="K73" s="1010"/>
      <c r="L73" s="1010"/>
      <c r="M73" s="997" t="s">
        <v>316</v>
      </c>
      <c r="N73" s="999"/>
      <c r="O73" s="55"/>
      <c r="P73" s="55"/>
      <c r="Q73" s="55"/>
      <c r="R73" s="55"/>
    </row>
    <row r="74" spans="1:18" ht="70.5" customHeight="1" x14ac:dyDescent="0.25">
      <c r="A74" s="1003" t="s">
        <v>687</v>
      </c>
      <c r="B74" s="1004"/>
      <c r="C74" s="1004"/>
      <c r="D74" s="1005"/>
      <c r="E74" s="1207" t="s">
        <v>811</v>
      </c>
      <c r="F74" s="1208"/>
      <c r="G74" s="1208"/>
      <c r="H74" s="1208"/>
      <c r="I74" s="1208"/>
      <c r="J74" s="1208"/>
      <c r="K74" s="1208"/>
      <c r="L74" s="1209"/>
      <c r="M74" s="1045">
        <v>1520000</v>
      </c>
      <c r="N74" s="1046"/>
      <c r="O74" s="55"/>
      <c r="P74" s="55"/>
      <c r="Q74" s="55"/>
      <c r="R74" s="55"/>
    </row>
    <row r="75" spans="1:18" hidden="1" x14ac:dyDescent="0.25">
      <c r="A75" s="1006"/>
      <c r="B75" s="1007"/>
      <c r="C75" s="1007"/>
      <c r="D75" s="1008"/>
      <c r="E75" s="1204"/>
      <c r="F75" s="1205"/>
      <c r="G75" s="1205"/>
      <c r="H75" s="1205"/>
      <c r="I75" s="1205"/>
      <c r="J75" s="1205"/>
      <c r="K75" s="1205"/>
      <c r="L75" s="1206"/>
      <c r="M75" s="1047"/>
      <c r="N75" s="1048"/>
      <c r="O75" s="71"/>
      <c r="P75" s="72"/>
      <c r="Q75" s="55"/>
      <c r="R75" s="55"/>
    </row>
    <row r="76" spans="1:18" x14ac:dyDescent="0.25">
      <c r="A76" s="1003"/>
      <c r="B76" s="1004"/>
      <c r="C76" s="1004"/>
      <c r="D76" s="1005"/>
      <c r="E76" s="1003"/>
      <c r="F76" s="1004"/>
      <c r="G76" s="1004"/>
      <c r="H76" s="1004"/>
      <c r="I76" s="1004"/>
      <c r="J76" s="1004"/>
      <c r="K76" s="1004"/>
      <c r="L76" s="1004"/>
      <c r="M76" s="993"/>
      <c r="N76" s="994"/>
      <c r="O76" s="55"/>
      <c r="P76" s="55"/>
      <c r="Q76" s="55"/>
      <c r="R76" s="55"/>
    </row>
    <row r="77" spans="1:18" x14ac:dyDescent="0.25">
      <c r="A77" s="1006"/>
      <c r="B77" s="1007"/>
      <c r="C77" s="1007"/>
      <c r="D77" s="1008"/>
      <c r="E77" s="1006"/>
      <c r="F77" s="1007"/>
      <c r="G77" s="1007"/>
      <c r="H77" s="1007"/>
      <c r="I77" s="1007"/>
      <c r="J77" s="1007"/>
      <c r="K77" s="1007"/>
      <c r="L77" s="1007"/>
      <c r="M77" s="995"/>
      <c r="N77" s="996"/>
      <c r="O77" s="55"/>
      <c r="P77" s="55"/>
      <c r="Q77" s="55"/>
      <c r="R77" s="55"/>
    </row>
    <row r="78" spans="1:18" x14ac:dyDescent="0.25">
      <c r="A78" s="997" t="s">
        <v>317</v>
      </c>
      <c r="B78" s="998"/>
      <c r="C78" s="998"/>
      <c r="D78" s="998"/>
      <c r="E78" s="998"/>
      <c r="F78" s="998"/>
      <c r="G78" s="998"/>
      <c r="H78" s="998"/>
      <c r="I78" s="998"/>
      <c r="J78" s="998"/>
      <c r="K78" s="998"/>
      <c r="L78" s="999"/>
      <c r="M78" s="1203">
        <f>SUM(M70:N77)</f>
        <v>1529234</v>
      </c>
      <c r="N78" s="1002"/>
      <c r="O78" s="55"/>
      <c r="P78" s="55"/>
      <c r="Q78" s="55"/>
      <c r="R78" s="55"/>
    </row>
    <row r="79" spans="1:18" x14ac:dyDescent="0.25">
      <c r="A79" s="55"/>
      <c r="B79" s="55"/>
      <c r="C79" s="55"/>
      <c r="D79" s="55"/>
      <c r="E79" s="55"/>
      <c r="F79" s="55"/>
      <c r="G79" s="55"/>
      <c r="H79" s="55"/>
      <c r="I79" s="55"/>
      <c r="J79" s="55"/>
      <c r="K79" s="55"/>
      <c r="L79" s="55"/>
      <c r="M79" s="55"/>
      <c r="N79" s="55"/>
      <c r="O79" s="55"/>
      <c r="P79" s="55"/>
      <c r="Q79" s="55"/>
      <c r="R79" s="55"/>
    </row>
  </sheetData>
  <mergeCells count="181">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I25:T25"/>
    <mergeCell ref="B27:G27"/>
    <mergeCell ref="I27:N27"/>
    <mergeCell ref="B28:G28"/>
    <mergeCell ref="I28:N28"/>
    <mergeCell ref="A10:B10"/>
    <mergeCell ref="C10:N10"/>
    <mergeCell ref="A11:B23"/>
    <mergeCell ref="C11:N23"/>
    <mergeCell ref="A24:N24"/>
    <mergeCell ref="B25:G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7"/>
    <mergeCell ref="A48:B48"/>
    <mergeCell ref="A49:B49"/>
    <mergeCell ref="A50:B50"/>
    <mergeCell ref="A43:H43"/>
    <mergeCell ref="I43:J43"/>
    <mergeCell ref="K43:L43"/>
    <mergeCell ref="M43:N43"/>
    <mergeCell ref="A61:N61"/>
    <mergeCell ref="B62:F62"/>
    <mergeCell ref="G62:H62"/>
    <mergeCell ref="I62:J62"/>
    <mergeCell ref="K62:L62"/>
    <mergeCell ref="M62:N62"/>
    <mergeCell ref="A51:B51"/>
    <mergeCell ref="A52:B53"/>
    <mergeCell ref="A54:B55"/>
    <mergeCell ref="A56:B57"/>
    <mergeCell ref="A58:B59"/>
    <mergeCell ref="B63:F63"/>
    <mergeCell ref="G63:H63"/>
    <mergeCell ref="I63:J63"/>
    <mergeCell ref="K63:L63"/>
    <mergeCell ref="M63:N63"/>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A78:L78"/>
    <mergeCell ref="M78:N78"/>
    <mergeCell ref="A76:D77"/>
    <mergeCell ref="E76:L77"/>
    <mergeCell ref="M76:N77"/>
    <mergeCell ref="A72:N72"/>
    <mergeCell ref="A73:D73"/>
    <mergeCell ref="E73:L73"/>
    <mergeCell ref="M73:N73"/>
    <mergeCell ref="A74:D75"/>
    <mergeCell ref="M74:N75"/>
    <mergeCell ref="E75:L75"/>
    <mergeCell ref="E74:L74"/>
  </mergeCells>
  <conditionalFormatting sqref="C54:N54 C56:N56 C58:N58 C47:N47 C48 E48:N48 C50:N52 C49:J49 L49:N49">
    <cfRule type="cellIs" dxfId="30" priority="1" stopIfTrue="1" operator="equal">
      <formula>"x"</formula>
    </cfRule>
  </conditionalFormatting>
  <conditionalFormatting sqref="C55:N55 C53:N53 C57:N57 C59:N59">
    <cfRule type="cellIs" dxfId="2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00000000-0002-0000-1300-000000000000}"/>
  </dataValidations>
  <pageMargins left="0.7" right="0.7" top="0.75" bottom="0.75" header="0.3" footer="0.3"/>
  <pageSetup paperSize="9" scale="78"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85"/>
  <sheetViews>
    <sheetView tabSelected="1" topLeftCell="B65" workbookViewId="0">
      <selection activeCell="P83" sqref="P83"/>
    </sheetView>
  </sheetViews>
  <sheetFormatPr defaultRowHeight="15" x14ac:dyDescent="0.25"/>
  <cols>
    <col min="2" max="2" width="12.140625" customWidth="1"/>
  </cols>
  <sheetData>
    <row r="1" spans="1:18" ht="18.75" thickBot="1" x14ac:dyDescent="0.3">
      <c r="A1" s="912" t="s">
        <v>447</v>
      </c>
      <c r="B1" s="912"/>
      <c r="C1" s="912"/>
      <c r="D1" s="912"/>
      <c r="E1" s="912"/>
      <c r="F1" s="912"/>
      <c r="G1" s="912"/>
      <c r="H1" s="912"/>
      <c r="I1" s="912"/>
      <c r="J1" s="912"/>
      <c r="K1" s="912"/>
      <c r="L1" s="912"/>
      <c r="M1" s="912"/>
      <c r="N1" s="912"/>
      <c r="O1" s="55"/>
      <c r="P1" s="55"/>
      <c r="Q1" s="55"/>
      <c r="R1" s="55"/>
    </row>
    <row r="2" spans="1:18" x14ac:dyDescent="0.25">
      <c r="A2" s="56"/>
      <c r="B2" s="56"/>
      <c r="C2" s="56"/>
      <c r="D2" s="56"/>
      <c r="E2" s="56"/>
      <c r="F2" s="56"/>
      <c r="G2" s="56"/>
      <c r="H2" s="56"/>
      <c r="I2" s="56"/>
      <c r="J2" s="56"/>
      <c r="K2" s="56"/>
      <c r="L2" s="56"/>
      <c r="M2" s="56"/>
      <c r="N2" s="56"/>
      <c r="O2" s="57"/>
      <c r="P2" s="57"/>
      <c r="Q2" s="57"/>
      <c r="R2" s="57"/>
    </row>
    <row r="3" spans="1:18" x14ac:dyDescent="0.25">
      <c r="A3" s="913" t="s">
        <v>391</v>
      </c>
      <c r="B3" s="914"/>
      <c r="C3" s="914"/>
      <c r="D3" s="915"/>
      <c r="E3" s="916" t="s">
        <v>552</v>
      </c>
      <c r="F3" s="917"/>
      <c r="G3" s="917"/>
      <c r="H3" s="918"/>
      <c r="I3" s="1183" t="s">
        <v>550</v>
      </c>
      <c r="J3" s="1184"/>
      <c r="K3" s="1184"/>
      <c r="L3" s="1184"/>
      <c r="M3" s="1184"/>
      <c r="N3" s="1184"/>
      <c r="O3" s="57"/>
      <c r="P3" s="57"/>
      <c r="Q3" s="57"/>
      <c r="R3" s="57"/>
    </row>
    <row r="4" spans="1:18" x14ac:dyDescent="0.25">
      <c r="A4" s="928" t="s">
        <v>392</v>
      </c>
      <c r="B4" s="929"/>
      <c r="C4" s="929"/>
      <c r="D4" s="930"/>
      <c r="E4" s="934" t="s">
        <v>553</v>
      </c>
      <c r="F4" s="935"/>
      <c r="G4" s="935"/>
      <c r="H4" s="935"/>
      <c r="I4" s="936" t="s">
        <v>551</v>
      </c>
      <c r="J4" s="937"/>
      <c r="K4" s="937"/>
      <c r="L4" s="1032"/>
      <c r="M4" s="1032"/>
      <c r="N4" s="1033"/>
      <c r="O4" s="57"/>
      <c r="P4" s="57"/>
      <c r="Q4" s="57"/>
      <c r="R4" s="57"/>
    </row>
    <row r="5" spans="1:18" x14ac:dyDescent="0.25">
      <c r="A5" s="931"/>
      <c r="B5" s="932"/>
      <c r="C5" s="932"/>
      <c r="D5" s="933"/>
      <c r="E5" s="935"/>
      <c r="F5" s="935"/>
      <c r="G5" s="935"/>
      <c r="H5" s="935"/>
      <c r="I5" s="1034"/>
      <c r="J5" s="1035"/>
      <c r="K5" s="1035"/>
      <c r="L5" s="1035"/>
      <c r="M5" s="1035"/>
      <c r="N5" s="1036"/>
      <c r="O5" s="57"/>
      <c r="P5" s="57"/>
      <c r="Q5" s="57"/>
      <c r="R5" s="57"/>
    </row>
    <row r="6" spans="1:18" x14ac:dyDescent="0.25">
      <c r="A6" s="943" t="s">
        <v>279</v>
      </c>
      <c r="B6" s="944"/>
      <c r="C6" s="944"/>
      <c r="D6" s="945"/>
      <c r="E6" s="949" t="s">
        <v>460</v>
      </c>
      <c r="F6" s="949"/>
      <c r="G6" s="949"/>
      <c r="H6" s="950"/>
      <c r="I6" s="1015" t="s">
        <v>280</v>
      </c>
      <c r="J6" s="1015"/>
      <c r="K6" s="1015"/>
      <c r="L6" s="1015"/>
      <c r="M6" s="1015"/>
      <c r="N6" s="1015"/>
      <c r="O6" s="57"/>
      <c r="P6" s="57"/>
      <c r="Q6" s="57"/>
      <c r="R6" s="57"/>
    </row>
    <row r="7" spans="1:18" x14ac:dyDescent="0.25">
      <c r="A7" s="946"/>
      <c r="B7" s="947"/>
      <c r="C7" s="947"/>
      <c r="D7" s="948"/>
      <c r="E7" s="951"/>
      <c r="F7" s="951"/>
      <c r="G7" s="951"/>
      <c r="H7" s="952"/>
      <c r="I7" s="1037">
        <v>2021</v>
      </c>
      <c r="J7" s="1038"/>
      <c r="K7" s="1015">
        <v>2022</v>
      </c>
      <c r="L7" s="1015"/>
      <c r="M7" s="1015">
        <v>2023</v>
      </c>
      <c r="N7" s="1015"/>
      <c r="O7" s="57"/>
      <c r="P7" s="57"/>
      <c r="Q7" s="57"/>
      <c r="R7" s="57"/>
    </row>
    <row r="8" spans="1:18" x14ac:dyDescent="0.25">
      <c r="A8" s="920" t="s">
        <v>281</v>
      </c>
      <c r="B8" s="921"/>
      <c r="C8" s="921"/>
      <c r="D8" s="922"/>
      <c r="E8" s="923" t="s">
        <v>448</v>
      </c>
      <c r="F8" s="923"/>
      <c r="G8" s="923"/>
      <c r="H8" s="924"/>
      <c r="I8" s="1026" t="s">
        <v>338</v>
      </c>
      <c r="J8" s="1027"/>
      <c r="K8" s="1028"/>
      <c r="L8" s="1028"/>
      <c r="M8" s="1028"/>
      <c r="N8" s="1028"/>
      <c r="O8" s="57"/>
      <c r="P8" s="57"/>
      <c r="Q8" s="57"/>
      <c r="R8" s="57"/>
    </row>
    <row r="9" spans="1:18" ht="51" customHeight="1" x14ac:dyDescent="0.25">
      <c r="A9" s="972" t="s">
        <v>283</v>
      </c>
      <c r="B9" s="973"/>
      <c r="C9" s="1060" t="s">
        <v>461</v>
      </c>
      <c r="D9" s="975"/>
      <c r="E9" s="975"/>
      <c r="F9" s="975"/>
      <c r="G9" s="975"/>
      <c r="H9" s="975"/>
      <c r="I9" s="975"/>
      <c r="J9" s="975"/>
      <c r="K9" s="975"/>
      <c r="L9" s="975"/>
      <c r="M9" s="975"/>
      <c r="N9" s="976"/>
      <c r="O9" s="55"/>
      <c r="P9" s="55"/>
      <c r="Q9" s="55"/>
      <c r="R9" s="55"/>
    </row>
    <row r="10" spans="1:18" x14ac:dyDescent="0.25">
      <c r="A10" s="972"/>
      <c r="B10" s="973"/>
      <c r="C10" s="974"/>
      <c r="D10" s="1023"/>
      <c r="E10" s="1023"/>
      <c r="F10" s="1023"/>
      <c r="G10" s="1023"/>
      <c r="H10" s="1023"/>
      <c r="I10" s="1023"/>
      <c r="J10" s="1023"/>
      <c r="K10" s="1023"/>
      <c r="L10" s="1023"/>
      <c r="M10" s="1023"/>
      <c r="N10" s="1024"/>
      <c r="O10" s="55"/>
      <c r="P10" s="55"/>
      <c r="Q10" s="55"/>
      <c r="R10" s="55"/>
    </row>
    <row r="11" spans="1:18" x14ac:dyDescent="0.25">
      <c r="A11" s="956" t="s">
        <v>284</v>
      </c>
      <c r="B11" s="957"/>
      <c r="C11" s="1025" t="s">
        <v>462</v>
      </c>
      <c r="D11" s="963"/>
      <c r="E11" s="963"/>
      <c r="F11" s="963"/>
      <c r="G11" s="963"/>
      <c r="H11" s="963"/>
      <c r="I11" s="963"/>
      <c r="J11" s="963"/>
      <c r="K11" s="963"/>
      <c r="L11" s="963"/>
      <c r="M11" s="963"/>
      <c r="N11" s="964"/>
      <c r="O11" s="55"/>
      <c r="P11" s="55"/>
      <c r="Q11" s="55"/>
      <c r="R11" s="55"/>
    </row>
    <row r="12" spans="1:18" x14ac:dyDescent="0.25">
      <c r="A12" s="958"/>
      <c r="B12" s="959"/>
      <c r="C12" s="965"/>
      <c r="D12" s="966"/>
      <c r="E12" s="966"/>
      <c r="F12" s="966"/>
      <c r="G12" s="966"/>
      <c r="H12" s="966"/>
      <c r="I12" s="966"/>
      <c r="J12" s="966"/>
      <c r="K12" s="966"/>
      <c r="L12" s="966"/>
      <c r="M12" s="966"/>
      <c r="N12" s="967"/>
      <c r="O12" s="55"/>
      <c r="P12" s="55"/>
      <c r="Q12" s="55"/>
      <c r="R12" s="55"/>
    </row>
    <row r="13" spans="1:18" x14ac:dyDescent="0.25">
      <c r="A13" s="958"/>
      <c r="B13" s="959"/>
      <c r="C13" s="965"/>
      <c r="D13" s="966"/>
      <c r="E13" s="966"/>
      <c r="F13" s="966"/>
      <c r="G13" s="966"/>
      <c r="H13" s="966"/>
      <c r="I13" s="966"/>
      <c r="J13" s="966"/>
      <c r="K13" s="966"/>
      <c r="L13" s="966"/>
      <c r="M13" s="966"/>
      <c r="N13" s="967"/>
      <c r="O13" s="55"/>
      <c r="P13" s="55"/>
      <c r="Q13" s="55"/>
      <c r="R13" s="55"/>
    </row>
    <row r="14" spans="1:18" x14ac:dyDescent="0.25">
      <c r="A14" s="958"/>
      <c r="B14" s="959"/>
      <c r="C14" s="965"/>
      <c r="D14" s="966"/>
      <c r="E14" s="966"/>
      <c r="F14" s="966"/>
      <c r="G14" s="966"/>
      <c r="H14" s="966"/>
      <c r="I14" s="966"/>
      <c r="J14" s="966"/>
      <c r="K14" s="966"/>
      <c r="L14" s="966"/>
      <c r="M14" s="966"/>
      <c r="N14" s="967"/>
      <c r="O14" s="55"/>
      <c r="P14" s="55"/>
      <c r="Q14" s="55"/>
      <c r="R14" s="55"/>
    </row>
    <row r="15" spans="1:18" x14ac:dyDescent="0.25">
      <c r="A15" s="958"/>
      <c r="B15" s="959"/>
      <c r="C15" s="965"/>
      <c r="D15" s="966"/>
      <c r="E15" s="966"/>
      <c r="F15" s="966"/>
      <c r="G15" s="966"/>
      <c r="H15" s="966"/>
      <c r="I15" s="966"/>
      <c r="J15" s="966"/>
      <c r="K15" s="966"/>
      <c r="L15" s="966"/>
      <c r="M15" s="966"/>
      <c r="N15" s="967"/>
      <c r="O15" s="55"/>
      <c r="P15" s="55"/>
      <c r="Q15" s="55"/>
      <c r="R15" s="55"/>
    </row>
    <row r="16" spans="1:18" x14ac:dyDescent="0.25">
      <c r="A16" s="958"/>
      <c r="B16" s="959"/>
      <c r="C16" s="965"/>
      <c r="D16" s="966"/>
      <c r="E16" s="966"/>
      <c r="F16" s="966"/>
      <c r="G16" s="966"/>
      <c r="H16" s="966"/>
      <c r="I16" s="966"/>
      <c r="J16" s="966"/>
      <c r="K16" s="966"/>
      <c r="L16" s="966"/>
      <c r="M16" s="966"/>
      <c r="N16" s="967"/>
      <c r="O16" s="55"/>
      <c r="P16" s="55"/>
      <c r="Q16" s="55"/>
      <c r="R16" s="55"/>
    </row>
    <row r="17" spans="1:18" ht="12" customHeight="1" x14ac:dyDescent="0.25">
      <c r="A17" s="958"/>
      <c r="B17" s="959"/>
      <c r="C17" s="965"/>
      <c r="D17" s="966"/>
      <c r="E17" s="966"/>
      <c r="F17" s="966"/>
      <c r="G17" s="966"/>
      <c r="H17" s="966"/>
      <c r="I17" s="966"/>
      <c r="J17" s="966"/>
      <c r="K17" s="966"/>
      <c r="L17" s="966"/>
      <c r="M17" s="966"/>
      <c r="N17" s="967"/>
      <c r="O17" s="55"/>
      <c r="P17" s="55"/>
      <c r="Q17" s="55"/>
      <c r="R17" s="55"/>
    </row>
    <row r="18" spans="1:18" ht="15.75" hidden="1" customHeight="1" x14ac:dyDescent="0.25">
      <c r="A18" s="958"/>
      <c r="B18" s="959"/>
      <c r="C18" s="965"/>
      <c r="D18" s="966"/>
      <c r="E18" s="966"/>
      <c r="F18" s="966"/>
      <c r="G18" s="966"/>
      <c r="H18" s="966"/>
      <c r="I18" s="966"/>
      <c r="J18" s="966"/>
      <c r="K18" s="966"/>
      <c r="L18" s="966"/>
      <c r="M18" s="966"/>
      <c r="N18" s="967"/>
      <c r="O18" s="55"/>
      <c r="P18" s="55"/>
      <c r="Q18" s="55"/>
      <c r="R18" s="55"/>
    </row>
    <row r="19" spans="1:18" ht="15.75" hidden="1" customHeight="1" x14ac:dyDescent="0.25">
      <c r="A19" s="958"/>
      <c r="B19" s="959"/>
      <c r="C19" s="965"/>
      <c r="D19" s="966"/>
      <c r="E19" s="966"/>
      <c r="F19" s="966"/>
      <c r="G19" s="966"/>
      <c r="H19" s="966"/>
      <c r="I19" s="966"/>
      <c r="J19" s="966"/>
      <c r="K19" s="966"/>
      <c r="L19" s="966"/>
      <c r="M19" s="966"/>
      <c r="N19" s="967"/>
      <c r="O19" s="55"/>
      <c r="P19" s="55"/>
      <c r="Q19" s="55"/>
      <c r="R19" s="55"/>
    </row>
    <row r="20" spans="1:18" hidden="1" x14ac:dyDescent="0.25">
      <c r="A20" s="958"/>
      <c r="B20" s="959"/>
      <c r="C20" s="965"/>
      <c r="D20" s="966"/>
      <c r="E20" s="966"/>
      <c r="F20" s="966"/>
      <c r="G20" s="966"/>
      <c r="H20" s="966"/>
      <c r="I20" s="966"/>
      <c r="J20" s="966"/>
      <c r="K20" s="966"/>
      <c r="L20" s="966"/>
      <c r="M20" s="966"/>
      <c r="N20" s="967"/>
      <c r="O20" s="55"/>
      <c r="P20" s="55"/>
      <c r="Q20" s="55"/>
      <c r="R20" s="55"/>
    </row>
    <row r="21" spans="1:18" hidden="1" x14ac:dyDescent="0.25">
      <c r="A21" s="958"/>
      <c r="B21" s="959"/>
      <c r="C21" s="965"/>
      <c r="D21" s="966"/>
      <c r="E21" s="966"/>
      <c r="F21" s="966"/>
      <c r="G21" s="966"/>
      <c r="H21" s="966"/>
      <c r="I21" s="966"/>
      <c r="J21" s="966"/>
      <c r="K21" s="966"/>
      <c r="L21" s="966"/>
      <c r="M21" s="966"/>
      <c r="N21" s="967"/>
      <c r="O21" s="55"/>
      <c r="P21" s="55"/>
      <c r="Q21" s="55"/>
      <c r="R21" s="55"/>
    </row>
    <row r="22" spans="1:18" hidden="1" x14ac:dyDescent="0.25">
      <c r="A22" s="958"/>
      <c r="B22" s="959"/>
      <c r="C22" s="965"/>
      <c r="D22" s="966"/>
      <c r="E22" s="966"/>
      <c r="F22" s="966"/>
      <c r="G22" s="966"/>
      <c r="H22" s="966"/>
      <c r="I22" s="966"/>
      <c r="J22" s="966"/>
      <c r="K22" s="966"/>
      <c r="L22" s="966"/>
      <c r="M22" s="966"/>
      <c r="N22" s="967"/>
      <c r="O22" s="55"/>
      <c r="P22" s="55"/>
      <c r="Q22" s="55"/>
      <c r="R22" s="55"/>
    </row>
    <row r="23" spans="1:18" hidden="1" x14ac:dyDescent="0.25">
      <c r="A23" s="960"/>
      <c r="B23" s="961"/>
      <c r="C23" s="968"/>
      <c r="D23" s="969"/>
      <c r="E23" s="969"/>
      <c r="F23" s="969"/>
      <c r="G23" s="969"/>
      <c r="H23" s="969"/>
      <c r="I23" s="969"/>
      <c r="J23" s="969"/>
      <c r="K23" s="969"/>
      <c r="L23" s="969"/>
      <c r="M23" s="969"/>
      <c r="N23" s="970"/>
      <c r="O23" s="55"/>
      <c r="P23" s="55"/>
      <c r="Q23" s="55"/>
      <c r="R23" s="55"/>
    </row>
    <row r="24" spans="1:18" x14ac:dyDescent="0.25">
      <c r="A24" s="885" t="s">
        <v>0</v>
      </c>
      <c r="B24" s="971"/>
      <c r="C24" s="971"/>
      <c r="D24" s="971"/>
      <c r="E24" s="971"/>
      <c r="F24" s="971"/>
      <c r="G24" s="971"/>
      <c r="H24" s="971"/>
      <c r="I24" s="971"/>
      <c r="J24" s="971"/>
      <c r="K24" s="971"/>
      <c r="L24" s="971"/>
      <c r="M24" s="971"/>
      <c r="N24" s="886"/>
      <c r="O24" s="55"/>
      <c r="P24" s="55"/>
      <c r="Q24" s="55"/>
      <c r="R24" s="283"/>
    </row>
    <row r="25" spans="1:18" x14ac:dyDescent="0.25">
      <c r="A25" s="59">
        <v>1</v>
      </c>
      <c r="B25" s="907" t="s">
        <v>463</v>
      </c>
      <c r="C25" s="908"/>
      <c r="D25" s="908"/>
      <c r="E25" s="908"/>
      <c r="F25" s="908"/>
      <c r="G25" s="909"/>
      <c r="H25" s="59">
        <v>6</v>
      </c>
      <c r="I25" s="907"/>
      <c r="J25" s="908"/>
      <c r="K25" s="908"/>
      <c r="L25" s="908"/>
      <c r="M25" s="908"/>
      <c r="N25" s="909"/>
      <c r="O25" s="55"/>
      <c r="P25" s="55"/>
      <c r="Q25" s="55"/>
      <c r="R25" s="283"/>
    </row>
    <row r="26" spans="1:18" x14ac:dyDescent="0.25">
      <c r="A26" s="59">
        <v>2</v>
      </c>
      <c r="B26" s="907" t="s">
        <v>464</v>
      </c>
      <c r="C26" s="908"/>
      <c r="D26" s="908"/>
      <c r="E26" s="908"/>
      <c r="F26" s="908"/>
      <c r="G26" s="909"/>
      <c r="H26" s="59">
        <v>7</v>
      </c>
      <c r="I26" s="907"/>
      <c r="J26" s="908"/>
      <c r="K26" s="908"/>
      <c r="L26" s="908"/>
      <c r="M26" s="908"/>
      <c r="N26" s="909"/>
      <c r="O26" s="55"/>
      <c r="P26" s="55"/>
      <c r="Q26" s="55"/>
      <c r="R26" s="283"/>
    </row>
    <row r="27" spans="1:18" x14ac:dyDescent="0.25">
      <c r="A27" s="59">
        <v>3</v>
      </c>
      <c r="B27" s="907" t="s">
        <v>465</v>
      </c>
      <c r="C27" s="908"/>
      <c r="D27" s="908"/>
      <c r="E27" s="908"/>
      <c r="F27" s="908"/>
      <c r="G27" s="909"/>
      <c r="H27" s="59">
        <v>8</v>
      </c>
      <c r="I27" s="907"/>
      <c r="J27" s="908"/>
      <c r="K27" s="908"/>
      <c r="L27" s="908"/>
      <c r="M27" s="908"/>
      <c r="N27" s="909"/>
      <c r="O27" s="55"/>
      <c r="P27" s="55"/>
      <c r="Q27" s="55"/>
      <c r="R27" s="283"/>
    </row>
    <row r="28" spans="1:18" x14ac:dyDescent="0.25">
      <c r="A28" s="59">
        <v>4</v>
      </c>
      <c r="B28" s="907" t="s">
        <v>466</v>
      </c>
      <c r="C28" s="908"/>
      <c r="D28" s="908"/>
      <c r="E28" s="908"/>
      <c r="F28" s="908"/>
      <c r="G28" s="909"/>
      <c r="H28" s="59">
        <v>9</v>
      </c>
      <c r="I28" s="907"/>
      <c r="J28" s="908"/>
      <c r="K28" s="908"/>
      <c r="L28" s="908"/>
      <c r="M28" s="908"/>
      <c r="N28" s="909"/>
      <c r="O28" s="55"/>
      <c r="P28" s="55"/>
      <c r="Q28" s="55"/>
      <c r="R28" s="55"/>
    </row>
    <row r="29" spans="1:18" x14ac:dyDescent="0.25">
      <c r="A29" s="59">
        <v>5</v>
      </c>
      <c r="B29" s="907"/>
      <c r="C29" s="908"/>
      <c r="D29" s="908"/>
      <c r="E29" s="908"/>
      <c r="F29" s="908"/>
      <c r="G29" s="909"/>
      <c r="H29" s="59">
        <v>10</v>
      </c>
      <c r="I29" s="910"/>
      <c r="J29" s="910"/>
      <c r="K29" s="910"/>
      <c r="L29" s="910"/>
      <c r="M29" s="910"/>
      <c r="N29" s="910"/>
      <c r="O29" s="55"/>
      <c r="P29" s="55"/>
      <c r="Q29" s="55"/>
      <c r="R29" s="55"/>
    </row>
    <row r="30" spans="1:18" x14ac:dyDescent="0.25">
      <c r="A30" s="873" t="s">
        <v>286</v>
      </c>
      <c r="B30" s="874"/>
      <c r="C30" s="874"/>
      <c r="D30" s="874"/>
      <c r="E30" s="874"/>
      <c r="F30" s="874"/>
      <c r="G30" s="874"/>
      <c r="H30" s="874"/>
      <c r="I30" s="874"/>
      <c r="J30" s="874"/>
      <c r="K30" s="874"/>
      <c r="L30" s="874"/>
      <c r="M30" s="874"/>
      <c r="N30" s="875"/>
      <c r="O30" s="60"/>
      <c r="P30" s="60"/>
      <c r="Q30" s="60"/>
      <c r="R30" s="61"/>
    </row>
    <row r="31" spans="1:18" x14ac:dyDescent="0.25">
      <c r="A31" s="882" t="s">
        <v>287</v>
      </c>
      <c r="B31" s="883"/>
      <c r="C31" s="883"/>
      <c r="D31" s="883"/>
      <c r="E31" s="883"/>
      <c r="F31" s="883"/>
      <c r="G31" s="883"/>
      <c r="H31" s="884"/>
      <c r="I31" s="885" t="s">
        <v>759</v>
      </c>
      <c r="J31" s="886"/>
      <c r="K31" s="887" t="s">
        <v>760</v>
      </c>
      <c r="L31" s="887"/>
      <c r="M31" s="876" t="s">
        <v>288</v>
      </c>
      <c r="N31" s="876"/>
      <c r="O31" s="876">
        <v>2022</v>
      </c>
      <c r="P31" s="876"/>
      <c r="Q31" s="876">
        <v>2023</v>
      </c>
      <c r="R31" s="876"/>
    </row>
    <row r="32" spans="1:18" x14ac:dyDescent="0.25">
      <c r="A32" s="888" t="s">
        <v>582</v>
      </c>
      <c r="B32" s="889"/>
      <c r="C32" s="889"/>
      <c r="D32" s="889"/>
      <c r="E32" s="889"/>
      <c r="F32" s="889"/>
      <c r="G32" s="889"/>
      <c r="H32" s="890"/>
      <c r="I32" s="872">
        <v>1</v>
      </c>
      <c r="J32" s="872"/>
      <c r="K32" s="872"/>
      <c r="L32" s="872"/>
      <c r="M32" s="872"/>
      <c r="N32" s="872"/>
      <c r="O32" s="872"/>
      <c r="P32" s="872"/>
      <c r="Q32" s="872"/>
      <c r="R32" s="872"/>
    </row>
    <row r="33" spans="1:18" x14ac:dyDescent="0.25">
      <c r="A33" s="882" t="s">
        <v>289</v>
      </c>
      <c r="B33" s="883"/>
      <c r="C33" s="883"/>
      <c r="D33" s="883"/>
      <c r="E33" s="883"/>
      <c r="F33" s="883"/>
      <c r="G33" s="883"/>
      <c r="H33" s="884"/>
      <c r="I33" s="885" t="s">
        <v>759</v>
      </c>
      <c r="J33" s="886"/>
      <c r="K33" s="887" t="s">
        <v>760</v>
      </c>
      <c r="L33" s="887"/>
      <c r="M33" s="876" t="s">
        <v>288</v>
      </c>
      <c r="N33" s="876"/>
      <c r="O33" s="876">
        <v>2022</v>
      </c>
      <c r="P33" s="876"/>
      <c r="Q33" s="876">
        <v>2023</v>
      </c>
      <c r="R33" s="876"/>
    </row>
    <row r="34" spans="1:18" x14ac:dyDescent="0.25">
      <c r="A34" s="888"/>
      <c r="B34" s="889"/>
      <c r="C34" s="889"/>
      <c r="D34" s="889"/>
      <c r="E34" s="889"/>
      <c r="F34" s="889"/>
      <c r="G34" s="889"/>
      <c r="H34" s="890"/>
      <c r="I34" s="898"/>
      <c r="J34" s="872"/>
      <c r="K34" s="898"/>
      <c r="L34" s="872"/>
      <c r="M34" s="872"/>
      <c r="N34" s="872"/>
      <c r="O34" s="898"/>
      <c r="P34" s="872"/>
      <c r="Q34" s="898"/>
      <c r="R34" s="872"/>
    </row>
    <row r="35" spans="1:18" x14ac:dyDescent="0.25">
      <c r="A35" s="882" t="s">
        <v>290</v>
      </c>
      <c r="B35" s="883"/>
      <c r="C35" s="883"/>
      <c r="D35" s="883"/>
      <c r="E35" s="883"/>
      <c r="F35" s="883"/>
      <c r="G35" s="883"/>
      <c r="H35" s="884"/>
      <c r="I35" s="885" t="s">
        <v>759</v>
      </c>
      <c r="J35" s="886"/>
      <c r="K35" s="887" t="s">
        <v>760</v>
      </c>
      <c r="L35" s="887"/>
      <c r="M35" s="876" t="s">
        <v>288</v>
      </c>
      <c r="N35" s="876"/>
      <c r="O35" s="876">
        <v>2022</v>
      </c>
      <c r="P35" s="876"/>
      <c r="Q35" s="876">
        <v>2023</v>
      </c>
      <c r="R35" s="876"/>
    </row>
    <row r="36" spans="1:18" x14ac:dyDescent="0.25">
      <c r="A36" s="888"/>
      <c r="B36" s="889"/>
      <c r="C36" s="889"/>
      <c r="D36" s="889"/>
      <c r="E36" s="889"/>
      <c r="F36" s="889"/>
      <c r="G36" s="889"/>
      <c r="H36" s="890"/>
      <c r="I36" s="872">
        <v>1</v>
      </c>
      <c r="J36" s="872"/>
      <c r="K36" s="872"/>
      <c r="L36" s="872"/>
      <c r="M36" s="872"/>
      <c r="N36" s="872"/>
      <c r="O36" s="891"/>
      <c r="P36" s="891"/>
      <c r="Q36" s="891"/>
      <c r="R36" s="891"/>
    </row>
    <row r="37" spans="1:18" x14ac:dyDescent="0.25">
      <c r="A37" s="882" t="s">
        <v>291</v>
      </c>
      <c r="B37" s="883"/>
      <c r="C37" s="883"/>
      <c r="D37" s="883"/>
      <c r="E37" s="883"/>
      <c r="F37" s="883"/>
      <c r="G37" s="883"/>
      <c r="H37" s="884"/>
      <c r="I37" s="885" t="s">
        <v>759</v>
      </c>
      <c r="J37" s="886"/>
      <c r="K37" s="887" t="s">
        <v>760</v>
      </c>
      <c r="L37" s="887"/>
      <c r="M37" s="876" t="s">
        <v>288</v>
      </c>
      <c r="N37" s="876"/>
      <c r="O37" s="876">
        <v>2022</v>
      </c>
      <c r="P37" s="876"/>
      <c r="Q37" s="876">
        <v>2023</v>
      </c>
      <c r="R37" s="876"/>
    </row>
    <row r="38" spans="1:18" x14ac:dyDescent="0.25">
      <c r="A38" s="877"/>
      <c r="B38" s="878"/>
      <c r="C38" s="878"/>
      <c r="D38" s="878"/>
      <c r="E38" s="878"/>
      <c r="F38" s="878"/>
      <c r="G38" s="878"/>
      <c r="H38" s="879"/>
      <c r="I38" s="872">
        <v>1</v>
      </c>
      <c r="J38" s="872"/>
      <c r="K38" s="872"/>
      <c r="L38" s="872"/>
      <c r="M38" s="872"/>
      <c r="N38" s="872"/>
      <c r="O38" s="872"/>
      <c r="P38" s="872"/>
      <c r="Q38" s="872"/>
      <c r="R38" s="872"/>
    </row>
    <row r="39" spans="1:18" x14ac:dyDescent="0.25">
      <c r="A39" s="55"/>
      <c r="B39" s="55"/>
      <c r="C39" s="55"/>
      <c r="D39" s="55"/>
      <c r="E39" s="55"/>
      <c r="F39" s="55"/>
      <c r="G39" s="55"/>
      <c r="H39" s="55"/>
      <c r="I39" s="55"/>
      <c r="J39" s="55"/>
      <c r="K39" s="55"/>
      <c r="L39" s="55"/>
      <c r="M39" s="55"/>
      <c r="N39" s="55"/>
      <c r="O39" s="55"/>
      <c r="P39" s="55"/>
      <c r="Q39" s="55"/>
      <c r="R39" s="55"/>
    </row>
    <row r="40" spans="1:18" x14ac:dyDescent="0.25">
      <c r="A40" s="873" t="s">
        <v>292</v>
      </c>
      <c r="B40" s="874"/>
      <c r="C40" s="874"/>
      <c r="D40" s="874"/>
      <c r="E40" s="874"/>
      <c r="F40" s="874"/>
      <c r="G40" s="874"/>
      <c r="H40" s="874"/>
      <c r="I40" s="874"/>
      <c r="J40" s="874"/>
      <c r="K40" s="874"/>
      <c r="L40" s="874"/>
      <c r="M40" s="874"/>
      <c r="N40" s="875"/>
      <c r="O40" s="55"/>
      <c r="P40" s="55"/>
      <c r="Q40" s="55"/>
      <c r="R40" s="55"/>
    </row>
    <row r="41" spans="1:18" ht="42.75" x14ac:dyDescent="0.25">
      <c r="A41" s="876" t="s">
        <v>293</v>
      </c>
      <c r="B41" s="876"/>
      <c r="C41" s="62" t="s">
        <v>294</v>
      </c>
      <c r="D41" s="62" t="s">
        <v>295</v>
      </c>
      <c r="E41" s="62" t="s">
        <v>296</v>
      </c>
      <c r="F41" s="62" t="s">
        <v>297</v>
      </c>
      <c r="G41" s="62" t="s">
        <v>298</v>
      </c>
      <c r="H41" s="62" t="s">
        <v>299</v>
      </c>
      <c r="I41" s="62" t="s">
        <v>300</v>
      </c>
      <c r="J41" s="62" t="s">
        <v>301</v>
      </c>
      <c r="K41" s="62" t="s">
        <v>302</v>
      </c>
      <c r="L41" s="62" t="s">
        <v>303</v>
      </c>
      <c r="M41" s="62" t="s">
        <v>304</v>
      </c>
      <c r="N41" s="62" t="s">
        <v>305</v>
      </c>
      <c r="O41" s="55"/>
      <c r="P41" s="55"/>
      <c r="Q41" s="55"/>
      <c r="R41" s="55"/>
    </row>
    <row r="42" spans="1:18" x14ac:dyDescent="0.25">
      <c r="A42" s="865">
        <f>IF(A25&gt;0,A25,"")</f>
        <v>1</v>
      </c>
      <c r="B42" s="866"/>
      <c r="C42" s="63"/>
      <c r="D42" s="63"/>
      <c r="E42" s="63"/>
      <c r="F42" s="63"/>
      <c r="G42" s="63"/>
      <c r="H42" s="63"/>
      <c r="I42" s="270"/>
      <c r="J42" s="284"/>
      <c r="K42" s="270"/>
      <c r="L42" s="63"/>
      <c r="M42" s="63"/>
      <c r="N42" s="63"/>
      <c r="O42" s="55"/>
      <c r="P42" s="55"/>
      <c r="Q42" s="55"/>
      <c r="R42" s="55"/>
    </row>
    <row r="43" spans="1:18" x14ac:dyDescent="0.25">
      <c r="A43" s="865">
        <f>IF(A26&gt;0,A26,"")</f>
        <v>2</v>
      </c>
      <c r="B43" s="866"/>
      <c r="C43" s="63"/>
      <c r="D43" s="63"/>
      <c r="E43" s="63"/>
      <c r="F43" s="63"/>
      <c r="G43" s="63"/>
      <c r="H43" s="63"/>
      <c r="I43" s="63"/>
      <c r="J43" s="63"/>
      <c r="K43" s="270"/>
      <c r="L43" s="63"/>
      <c r="M43" s="63"/>
      <c r="N43" s="63"/>
      <c r="O43" s="55"/>
      <c r="P43" s="55"/>
      <c r="Q43" s="55"/>
      <c r="R43" s="55"/>
    </row>
    <row r="44" spans="1:18" x14ac:dyDescent="0.25">
      <c r="A44" s="865">
        <f>IF(A27&gt;0,A27,"")</f>
        <v>3</v>
      </c>
      <c r="B44" s="866"/>
      <c r="C44" s="63"/>
      <c r="D44" s="134"/>
      <c r="E44" s="63"/>
      <c r="F44" s="63"/>
      <c r="G44" s="63"/>
      <c r="H44" s="63"/>
      <c r="I44" s="63"/>
      <c r="J44" s="63"/>
      <c r="K44" s="63"/>
      <c r="L44" s="270"/>
      <c r="M44" s="270"/>
      <c r="N44" s="63"/>
      <c r="O44" s="55"/>
      <c r="P44" s="55"/>
      <c r="Q44" s="55"/>
      <c r="R44" s="55"/>
    </row>
    <row r="45" spans="1:18" x14ac:dyDescent="0.25">
      <c r="A45" s="865">
        <v>4</v>
      </c>
      <c r="B45" s="866"/>
      <c r="C45" s="63"/>
      <c r="D45" s="63"/>
      <c r="E45" s="63"/>
      <c r="F45" s="63"/>
      <c r="G45" s="63"/>
      <c r="H45" s="63"/>
      <c r="I45" s="63"/>
      <c r="J45" s="63"/>
      <c r="K45" s="63"/>
      <c r="L45" s="63"/>
      <c r="M45" s="63"/>
      <c r="N45" s="270"/>
      <c r="O45" s="55"/>
      <c r="P45" s="55"/>
      <c r="Q45" s="55"/>
      <c r="R45" s="55"/>
    </row>
    <row r="46" spans="1:18" ht="15.75" thickBot="1" x14ac:dyDescent="0.3">
      <c r="A46" s="865">
        <v>5</v>
      </c>
      <c r="B46" s="866"/>
      <c r="C46" s="63"/>
      <c r="D46" s="63"/>
      <c r="E46" s="63"/>
      <c r="F46" s="63"/>
      <c r="G46" s="63"/>
      <c r="H46" s="63"/>
      <c r="I46" s="63"/>
      <c r="J46" s="63"/>
      <c r="K46" s="63"/>
      <c r="L46" s="63"/>
      <c r="M46" s="63"/>
      <c r="N46" s="64"/>
      <c r="O46" s="55"/>
      <c r="P46" s="55"/>
      <c r="Q46" s="55"/>
      <c r="R46" s="55"/>
    </row>
    <row r="47" spans="1:18" x14ac:dyDescent="0.25">
      <c r="A47" s="865">
        <v>6</v>
      </c>
      <c r="B47" s="866"/>
      <c r="C47" s="63"/>
      <c r="D47" s="63"/>
      <c r="E47" s="63"/>
      <c r="F47" s="63"/>
      <c r="G47" s="63"/>
      <c r="H47" s="63"/>
      <c r="I47" s="63"/>
      <c r="J47" s="63"/>
      <c r="K47" s="63"/>
      <c r="L47" s="63"/>
      <c r="M47" s="63"/>
      <c r="N47" s="63"/>
      <c r="O47" s="55"/>
      <c r="P47" s="55"/>
      <c r="Q47" s="55"/>
      <c r="R47" s="55"/>
    </row>
    <row r="48" spans="1:18" x14ac:dyDescent="0.25">
      <c r="A48" s="865">
        <v>7</v>
      </c>
      <c r="B48" s="866"/>
      <c r="C48" s="63"/>
      <c r="D48" s="63"/>
      <c r="E48" s="63"/>
      <c r="F48" s="63"/>
      <c r="G48" s="63"/>
      <c r="H48" s="63"/>
      <c r="I48" s="63"/>
      <c r="J48" s="63"/>
      <c r="K48" s="63"/>
      <c r="L48" s="63"/>
      <c r="M48" s="63"/>
      <c r="N48" s="63"/>
      <c r="O48" s="55"/>
      <c r="P48" s="55"/>
      <c r="Q48" s="55"/>
      <c r="R48" s="55"/>
    </row>
    <row r="49" spans="1:18" x14ac:dyDescent="0.25">
      <c r="A49" s="865">
        <v>8</v>
      </c>
      <c r="B49" s="866"/>
      <c r="C49" s="63"/>
      <c r="D49" s="63"/>
      <c r="E49" s="63"/>
      <c r="F49" s="63"/>
      <c r="G49" s="63"/>
      <c r="H49" s="63"/>
      <c r="I49" s="63"/>
      <c r="J49" s="63"/>
      <c r="K49" s="63"/>
      <c r="L49" s="63"/>
      <c r="M49" s="63"/>
      <c r="N49" s="65"/>
      <c r="O49" s="66"/>
      <c r="P49" s="55"/>
      <c r="Q49" s="55"/>
      <c r="R49" s="55"/>
    </row>
    <row r="50" spans="1:18" hidden="1" x14ac:dyDescent="0.25">
      <c r="A50" s="865">
        <v>9</v>
      </c>
      <c r="B50" s="866"/>
      <c r="C50" s="63"/>
      <c r="D50" s="63"/>
      <c r="E50" s="63"/>
      <c r="F50" s="63"/>
      <c r="G50" s="63"/>
      <c r="H50" s="63"/>
      <c r="I50" s="63"/>
      <c r="J50" s="63"/>
      <c r="K50" s="63"/>
      <c r="L50" s="63"/>
      <c r="M50" s="63"/>
      <c r="N50" s="63"/>
      <c r="O50" s="55"/>
      <c r="P50" s="55"/>
      <c r="Q50" s="55"/>
      <c r="R50" s="55"/>
    </row>
    <row r="51" spans="1:18" ht="15.75" hidden="1" thickBot="1" x14ac:dyDescent="0.3">
      <c r="A51" s="1056"/>
      <c r="B51" s="1057"/>
      <c r="C51" s="64"/>
      <c r="D51" s="64"/>
      <c r="E51" s="64"/>
      <c r="F51" s="64"/>
      <c r="G51" s="64"/>
      <c r="H51" s="64"/>
      <c r="I51" s="64"/>
      <c r="J51" s="64"/>
      <c r="K51" s="64"/>
      <c r="L51" s="64"/>
      <c r="M51" s="64"/>
      <c r="N51" s="64"/>
      <c r="O51" s="55"/>
      <c r="P51" s="55"/>
      <c r="Q51" s="55"/>
      <c r="R51" s="55"/>
    </row>
    <row r="52" spans="1:18" hidden="1" x14ac:dyDescent="0.25">
      <c r="A52" s="865">
        <v>10</v>
      </c>
      <c r="B52" s="866"/>
      <c r="C52" s="63"/>
      <c r="D52" s="63"/>
      <c r="E52" s="63"/>
      <c r="F52" s="63"/>
      <c r="G52" s="63"/>
      <c r="H52" s="63"/>
      <c r="I52" s="63"/>
      <c r="J52" s="63"/>
      <c r="K52" s="63"/>
      <c r="L52" s="63"/>
      <c r="M52" s="63"/>
      <c r="N52" s="63"/>
      <c r="O52" s="55"/>
      <c r="P52" s="55"/>
      <c r="Q52" s="55"/>
      <c r="R52" s="55"/>
    </row>
    <row r="53" spans="1:18" ht="15.75" hidden="1" thickBot="1" x14ac:dyDescent="0.3">
      <c r="A53" s="1056"/>
      <c r="B53" s="1057"/>
      <c r="C53" s="64"/>
      <c r="D53" s="64"/>
      <c r="E53" s="64"/>
      <c r="F53" s="64"/>
      <c r="G53" s="64"/>
      <c r="H53" s="64"/>
      <c r="I53" s="64"/>
      <c r="J53" s="64"/>
      <c r="K53" s="64"/>
      <c r="L53" s="64"/>
      <c r="M53" s="64"/>
      <c r="N53" s="64"/>
      <c r="O53" s="55"/>
      <c r="P53" s="55"/>
      <c r="Q53" s="55"/>
      <c r="R53" s="55"/>
    </row>
    <row r="54" spans="1:18" hidden="1" x14ac:dyDescent="0.25">
      <c r="A54" s="278"/>
      <c r="B54" s="278"/>
      <c r="C54" s="278"/>
      <c r="D54" s="278"/>
      <c r="E54" s="278"/>
      <c r="F54" s="278"/>
      <c r="G54" s="278"/>
      <c r="H54" s="278"/>
      <c r="I54" s="278"/>
      <c r="J54" s="278"/>
      <c r="K54" s="278"/>
      <c r="L54" s="278"/>
      <c r="M54" s="278"/>
      <c r="N54" s="278"/>
      <c r="O54" s="55"/>
      <c r="P54" s="55"/>
      <c r="Q54" s="55"/>
      <c r="R54" s="55"/>
    </row>
    <row r="55" spans="1:18" x14ac:dyDescent="0.25">
      <c r="A55" s="978" t="s">
        <v>306</v>
      </c>
      <c r="B55" s="979"/>
      <c r="C55" s="979"/>
      <c r="D55" s="979"/>
      <c r="E55" s="979"/>
      <c r="F55" s="979"/>
      <c r="G55" s="979"/>
      <c r="H55" s="979"/>
      <c r="I55" s="979"/>
      <c r="J55" s="979"/>
      <c r="K55" s="979"/>
      <c r="L55" s="979"/>
      <c r="M55" s="979"/>
      <c r="N55" s="980"/>
      <c r="O55" s="55"/>
      <c r="P55" s="55"/>
      <c r="Q55" s="55"/>
      <c r="R55" s="55"/>
    </row>
    <row r="56" spans="1:18" x14ac:dyDescent="0.25">
      <c r="A56" s="271" t="s">
        <v>307</v>
      </c>
      <c r="B56" s="1016" t="s">
        <v>308</v>
      </c>
      <c r="C56" s="1017"/>
      <c r="D56" s="1017"/>
      <c r="E56" s="1017"/>
      <c r="F56" s="1018"/>
      <c r="G56" s="1014" t="s">
        <v>309</v>
      </c>
      <c r="H56" s="1014"/>
      <c r="I56" s="1014" t="s">
        <v>310</v>
      </c>
      <c r="J56" s="1014"/>
      <c r="K56" s="1014" t="s">
        <v>311</v>
      </c>
      <c r="L56" s="1014"/>
      <c r="M56" s="1015" t="s">
        <v>312</v>
      </c>
      <c r="N56" s="1015"/>
      <c r="O56" s="55"/>
      <c r="P56" s="55"/>
      <c r="Q56" s="55"/>
      <c r="R56" s="55"/>
    </row>
    <row r="57" spans="1:18" x14ac:dyDescent="0.25">
      <c r="A57" s="272" t="s">
        <v>471</v>
      </c>
      <c r="B57" s="981" t="s">
        <v>376</v>
      </c>
      <c r="C57" s="982"/>
      <c r="D57" s="982"/>
      <c r="E57" s="982"/>
      <c r="F57" s="983"/>
      <c r="G57" s="984">
        <v>25.6</v>
      </c>
      <c r="H57" s="985"/>
      <c r="I57" s="1000">
        <v>50</v>
      </c>
      <c r="J57" s="1000"/>
      <c r="K57" s="1000">
        <v>45</v>
      </c>
      <c r="L57" s="1000"/>
      <c r="M57" s="836">
        <f>G57*I57</f>
        <v>1280</v>
      </c>
      <c r="N57" s="836"/>
      <c r="O57" s="55"/>
      <c r="P57" s="55"/>
      <c r="Q57" s="55"/>
      <c r="R57" s="55"/>
    </row>
    <row r="58" spans="1:18" x14ac:dyDescent="0.25">
      <c r="A58" s="272" t="s">
        <v>482</v>
      </c>
      <c r="B58" s="981" t="s">
        <v>467</v>
      </c>
      <c r="C58" s="982"/>
      <c r="D58" s="982"/>
      <c r="E58" s="982"/>
      <c r="F58" s="983"/>
      <c r="G58" s="984">
        <v>18.850000000000001</v>
      </c>
      <c r="H58" s="985"/>
      <c r="I58" s="1000">
        <v>50</v>
      </c>
      <c r="J58" s="1000"/>
      <c r="K58" s="1000">
        <v>45</v>
      </c>
      <c r="L58" s="1000"/>
      <c r="M58" s="836">
        <f>G58*I58</f>
        <v>942.50000000000011</v>
      </c>
      <c r="N58" s="836"/>
      <c r="O58" s="55"/>
      <c r="P58" s="55"/>
      <c r="Q58" s="55"/>
      <c r="R58" s="55"/>
    </row>
    <row r="59" spans="1:18" x14ac:dyDescent="0.25">
      <c r="A59" s="272" t="s">
        <v>469</v>
      </c>
      <c r="B59" s="981" t="s">
        <v>374</v>
      </c>
      <c r="C59" s="982"/>
      <c r="D59" s="982"/>
      <c r="E59" s="982"/>
      <c r="F59" s="983"/>
      <c r="G59" s="984">
        <v>27.3</v>
      </c>
      <c r="H59" s="985"/>
      <c r="I59" s="1000">
        <v>10</v>
      </c>
      <c r="J59" s="1000"/>
      <c r="K59" s="1000">
        <v>10</v>
      </c>
      <c r="L59" s="1000"/>
      <c r="M59" s="836">
        <f>G59*I59</f>
        <v>273</v>
      </c>
      <c r="N59" s="836"/>
      <c r="O59" s="55"/>
      <c r="P59" s="55"/>
      <c r="Q59" s="55"/>
      <c r="R59" s="55"/>
    </row>
    <row r="60" spans="1:18" x14ac:dyDescent="0.25">
      <c r="A60" s="272"/>
      <c r="B60" s="981"/>
      <c r="C60" s="982"/>
      <c r="D60" s="982"/>
      <c r="E60" s="982"/>
      <c r="F60" s="983"/>
      <c r="G60" s="984"/>
      <c r="H60" s="985"/>
      <c r="I60" s="1000"/>
      <c r="J60" s="1000"/>
      <c r="K60" s="1000"/>
      <c r="L60" s="1000"/>
      <c r="M60" s="1178"/>
      <c r="N60" s="1178"/>
      <c r="O60" s="55"/>
      <c r="P60" s="55"/>
      <c r="Q60" s="55"/>
      <c r="R60" s="55"/>
    </row>
    <row r="61" spans="1:18" x14ac:dyDescent="0.25">
      <c r="A61" s="272"/>
      <c r="B61" s="981"/>
      <c r="C61" s="982"/>
      <c r="D61" s="982"/>
      <c r="E61" s="982"/>
      <c r="F61" s="983"/>
      <c r="G61" s="984"/>
      <c r="H61" s="985"/>
      <c r="I61" s="1000"/>
      <c r="J61" s="1000"/>
      <c r="K61" s="1000"/>
      <c r="L61" s="1000"/>
      <c r="M61" s="1178"/>
      <c r="N61" s="1178"/>
      <c r="O61" s="55"/>
      <c r="P61" s="55"/>
      <c r="Q61" s="55"/>
      <c r="R61" s="55"/>
    </row>
    <row r="62" spans="1:18" x14ac:dyDescent="0.25">
      <c r="A62" s="272"/>
      <c r="B62" s="981"/>
      <c r="C62" s="982"/>
      <c r="D62" s="982"/>
      <c r="E62" s="982"/>
      <c r="F62" s="983"/>
      <c r="G62" s="984"/>
      <c r="H62" s="985"/>
      <c r="I62" s="1000"/>
      <c r="J62" s="1000"/>
      <c r="K62" s="1000"/>
      <c r="L62" s="1000"/>
      <c r="M62" s="1178"/>
      <c r="N62" s="1178"/>
      <c r="O62" s="55"/>
      <c r="P62" s="55"/>
      <c r="Q62" s="55"/>
      <c r="R62" s="55"/>
    </row>
    <row r="63" spans="1:18" x14ac:dyDescent="0.25">
      <c r="A63" s="272"/>
      <c r="B63" s="981"/>
      <c r="C63" s="982"/>
      <c r="D63" s="982"/>
      <c r="E63" s="982"/>
      <c r="F63" s="983"/>
      <c r="G63" s="984"/>
      <c r="H63" s="985"/>
      <c r="I63" s="1000"/>
      <c r="J63" s="1000"/>
      <c r="K63" s="1000"/>
      <c r="L63" s="1000"/>
      <c r="M63" s="1178"/>
      <c r="N63" s="1178"/>
      <c r="O63" s="55"/>
      <c r="P63" s="55"/>
      <c r="Q63" s="55"/>
      <c r="R63" s="55"/>
    </row>
    <row r="64" spans="1:18" x14ac:dyDescent="0.25">
      <c r="A64" s="277">
        <f>COUNTA(B57:F63)</f>
        <v>3</v>
      </c>
      <c r="B64" s="1012" t="s">
        <v>313</v>
      </c>
      <c r="C64" s="1012"/>
      <c r="D64" s="1012"/>
      <c r="E64" s="1012"/>
      <c r="F64" s="1012"/>
      <c r="G64" s="1012"/>
      <c r="H64" s="1012"/>
      <c r="I64" s="1012"/>
      <c r="J64" s="1012"/>
      <c r="K64" s="1012"/>
      <c r="L64" s="1013"/>
      <c r="M64" s="1001">
        <f>SUM(M57:N63)</f>
        <v>2495.5</v>
      </c>
      <c r="N64" s="1002"/>
      <c r="O64" s="55"/>
      <c r="P64" s="55"/>
      <c r="Q64" s="55"/>
      <c r="R64" s="55"/>
    </row>
    <row r="65" spans="1:23" x14ac:dyDescent="0.25">
      <c r="A65" s="278"/>
      <c r="B65" s="278"/>
      <c r="C65" s="278"/>
      <c r="D65" s="278"/>
      <c r="E65" s="278"/>
      <c r="F65" s="278"/>
      <c r="G65" s="278"/>
      <c r="H65" s="278"/>
      <c r="I65" s="278"/>
      <c r="J65" s="278"/>
      <c r="K65" s="278"/>
      <c r="L65" s="278"/>
      <c r="M65" s="278"/>
      <c r="N65" s="278"/>
      <c r="O65" s="55"/>
      <c r="P65" s="55"/>
      <c r="Q65" s="55"/>
      <c r="R65" s="55"/>
    </row>
    <row r="66" spans="1:23" x14ac:dyDescent="0.25">
      <c r="A66" s="978" t="s">
        <v>314</v>
      </c>
      <c r="B66" s="979"/>
      <c r="C66" s="979"/>
      <c r="D66" s="979"/>
      <c r="E66" s="979"/>
      <c r="F66" s="979"/>
      <c r="G66" s="979"/>
      <c r="H66" s="979"/>
      <c r="I66" s="979"/>
      <c r="J66" s="979"/>
      <c r="K66" s="979"/>
      <c r="L66" s="979"/>
      <c r="M66" s="979"/>
      <c r="N66" s="980"/>
      <c r="O66" s="55"/>
      <c r="P66" s="55"/>
      <c r="Q66" s="55"/>
      <c r="R66" s="55"/>
    </row>
    <row r="67" spans="1:23" x14ac:dyDescent="0.25">
      <c r="A67" s="1009" t="s">
        <v>315</v>
      </c>
      <c r="B67" s="1010"/>
      <c r="C67" s="1010"/>
      <c r="D67" s="1011"/>
      <c r="E67" s="1009" t="s">
        <v>115</v>
      </c>
      <c r="F67" s="1010"/>
      <c r="G67" s="1010"/>
      <c r="H67" s="1010"/>
      <c r="I67" s="1010"/>
      <c r="J67" s="1010"/>
      <c r="K67" s="1010"/>
      <c r="L67" s="1010"/>
      <c r="M67" s="997" t="s">
        <v>316</v>
      </c>
      <c r="N67" s="999"/>
      <c r="O67" s="55"/>
      <c r="P67" s="55"/>
      <c r="Q67" s="55"/>
      <c r="R67" s="55"/>
    </row>
    <row r="68" spans="1:23" x14ac:dyDescent="0.25">
      <c r="A68" s="1003"/>
      <c r="B68" s="1004"/>
      <c r="C68" s="1004"/>
      <c r="D68" s="1005"/>
      <c r="E68" s="1003"/>
      <c r="F68" s="1004"/>
      <c r="G68" s="1004"/>
      <c r="H68" s="1004"/>
      <c r="I68" s="1004"/>
      <c r="J68" s="1004"/>
      <c r="K68" s="1004"/>
      <c r="L68" s="1004"/>
      <c r="M68" s="993"/>
      <c r="N68" s="994"/>
      <c r="O68" s="55"/>
      <c r="P68" s="55"/>
      <c r="Q68" s="55"/>
      <c r="R68" s="55"/>
    </row>
    <row r="69" spans="1:23" x14ac:dyDescent="0.25">
      <c r="A69" s="1006"/>
      <c r="B69" s="1007"/>
      <c r="C69" s="1007"/>
      <c r="D69" s="1008"/>
      <c r="E69" s="1006"/>
      <c r="F69" s="1007"/>
      <c r="G69" s="1007"/>
      <c r="H69" s="1007"/>
      <c r="I69" s="1007"/>
      <c r="J69" s="1007"/>
      <c r="K69" s="1007"/>
      <c r="L69" s="1007"/>
      <c r="M69" s="995"/>
      <c r="N69" s="996"/>
      <c r="O69" s="71"/>
      <c r="P69" s="72"/>
      <c r="Q69" s="55"/>
      <c r="R69" s="55"/>
    </row>
    <row r="70" spans="1:23" x14ac:dyDescent="0.25">
      <c r="A70" s="1003"/>
      <c r="B70" s="1004"/>
      <c r="C70" s="1004"/>
      <c r="D70" s="1005"/>
      <c r="E70" s="1003"/>
      <c r="F70" s="1004"/>
      <c r="G70" s="1004"/>
      <c r="H70" s="1004"/>
      <c r="I70" s="1004"/>
      <c r="J70" s="1004"/>
      <c r="K70" s="1004"/>
      <c r="L70" s="1004"/>
      <c r="M70" s="993"/>
      <c r="N70" s="994"/>
      <c r="O70" s="55"/>
      <c r="P70" s="55"/>
      <c r="Q70" s="55"/>
      <c r="R70" s="55"/>
    </row>
    <row r="71" spans="1:23" x14ac:dyDescent="0.25">
      <c r="A71" s="1006"/>
      <c r="B71" s="1007"/>
      <c r="C71" s="1007"/>
      <c r="D71" s="1008"/>
      <c r="E71" s="1006"/>
      <c r="F71" s="1007"/>
      <c r="G71" s="1007"/>
      <c r="H71" s="1007"/>
      <c r="I71" s="1007"/>
      <c r="J71" s="1007"/>
      <c r="K71" s="1007"/>
      <c r="L71" s="1007"/>
      <c r="M71" s="995"/>
      <c r="N71" s="996"/>
      <c r="O71" s="55"/>
      <c r="P71" s="55"/>
      <c r="Q71" s="55"/>
      <c r="R71" s="55"/>
    </row>
    <row r="72" spans="1:23" x14ac:dyDescent="0.25">
      <c r="A72" s="1003"/>
      <c r="B72" s="1004"/>
      <c r="C72" s="1004"/>
      <c r="D72" s="1005"/>
      <c r="E72" s="1003"/>
      <c r="F72" s="1004"/>
      <c r="G72" s="1004"/>
      <c r="H72" s="1004"/>
      <c r="I72" s="1004"/>
      <c r="J72" s="1004"/>
      <c r="K72" s="1004"/>
      <c r="L72" s="1004"/>
      <c r="M72" s="993"/>
      <c r="N72" s="994"/>
      <c r="O72" s="55"/>
      <c r="P72" s="55"/>
      <c r="Q72" s="55"/>
      <c r="R72" s="55"/>
    </row>
    <row r="73" spans="1:23" x14ac:dyDescent="0.25">
      <c r="A73" s="1006"/>
      <c r="B73" s="1007"/>
      <c r="C73" s="1007"/>
      <c r="D73" s="1008"/>
      <c r="E73" s="1006"/>
      <c r="F73" s="1007"/>
      <c r="G73" s="1007"/>
      <c r="H73" s="1007"/>
      <c r="I73" s="1007"/>
      <c r="J73" s="1007"/>
      <c r="K73" s="1007"/>
      <c r="L73" s="1007"/>
      <c r="M73" s="995"/>
      <c r="N73" s="996"/>
      <c r="O73" s="55"/>
      <c r="P73" s="55"/>
      <c r="Q73" s="55"/>
      <c r="R73" s="55"/>
    </row>
    <row r="74" spans="1:23" x14ac:dyDescent="0.25">
      <c r="A74" s="997" t="s">
        <v>317</v>
      </c>
      <c r="B74" s="998"/>
      <c r="C74" s="998"/>
      <c r="D74" s="998"/>
      <c r="E74" s="998"/>
      <c r="F74" s="998"/>
      <c r="G74" s="998"/>
      <c r="H74" s="998"/>
      <c r="I74" s="998"/>
      <c r="J74" s="998"/>
      <c r="K74" s="998"/>
      <c r="L74" s="999"/>
      <c r="M74" s="1002"/>
      <c r="N74" s="1002"/>
      <c r="O74" s="55"/>
      <c r="P74" s="55"/>
      <c r="Q74" s="55"/>
      <c r="R74" s="55"/>
    </row>
    <row r="77" spans="1:23" x14ac:dyDescent="0.25">
      <c r="B77" s="1244"/>
      <c r="C77" s="1244"/>
      <c r="D77" s="1244"/>
      <c r="E77" s="1244"/>
      <c r="F77" s="1244"/>
      <c r="G77" s="1244"/>
      <c r="H77" s="1244"/>
      <c r="I77" s="1244"/>
      <c r="J77" s="1244"/>
      <c r="K77" s="1244"/>
    </row>
    <row r="79" spans="1:23" x14ac:dyDescent="0.25">
      <c r="C79" s="1245" t="s">
        <v>877</v>
      </c>
      <c r="D79" s="1245"/>
      <c r="E79" s="1245"/>
      <c r="F79" s="1245"/>
      <c r="G79" s="1245"/>
      <c r="H79" s="1245"/>
      <c r="I79" s="1245"/>
      <c r="J79" s="1245"/>
      <c r="K79" s="1245"/>
      <c r="L79" s="1245"/>
      <c r="M79" s="1245"/>
      <c r="N79" s="1245"/>
      <c r="O79" s="1245"/>
      <c r="P79" s="1245"/>
      <c r="Q79" s="1245"/>
      <c r="R79" s="1245"/>
      <c r="S79" s="1245"/>
      <c r="T79" s="1245"/>
      <c r="U79" s="1245"/>
      <c r="V79" s="1245"/>
      <c r="W79" s="1245"/>
    </row>
    <row r="80" spans="1:23" x14ac:dyDescent="0.25">
      <c r="C80" s="1245" t="s">
        <v>878</v>
      </c>
      <c r="D80" s="1245"/>
      <c r="E80" s="1245"/>
      <c r="F80" s="1245"/>
      <c r="G80" s="1245"/>
      <c r="H80" s="1245"/>
      <c r="I80" s="1245"/>
      <c r="J80" s="1245"/>
      <c r="K80" s="1245"/>
      <c r="L80" s="1245"/>
      <c r="M80" s="1245"/>
      <c r="N80" s="1245"/>
      <c r="O80" s="1245"/>
      <c r="P80" s="1245"/>
      <c r="Q80" s="1245"/>
      <c r="R80" s="1245"/>
      <c r="S80" s="1245"/>
      <c r="T80" s="1245"/>
      <c r="U80" s="1245"/>
      <c r="V80" s="1245"/>
      <c r="W80" s="1245"/>
    </row>
    <row r="81" spans="3:23" x14ac:dyDescent="0.25">
      <c r="C81" s="1245" t="s">
        <v>879</v>
      </c>
      <c r="D81" s="1245"/>
      <c r="E81" s="1245"/>
      <c r="F81" s="1245"/>
      <c r="G81" s="1245"/>
      <c r="H81" s="1245"/>
      <c r="I81" s="1245"/>
      <c r="J81" s="1245"/>
      <c r="K81" s="1245"/>
      <c r="L81" s="1245"/>
      <c r="M81" s="1245"/>
      <c r="N81" s="1245"/>
      <c r="O81" s="1245"/>
      <c r="P81" s="1245"/>
      <c r="Q81" s="1245"/>
      <c r="R81" s="1245"/>
      <c r="S81" s="1245"/>
      <c r="T81" s="1245"/>
      <c r="U81" s="1245"/>
      <c r="V81" s="1245"/>
      <c r="W81" s="1245"/>
    </row>
    <row r="82" spans="3:23" x14ac:dyDescent="0.25">
      <c r="C82" s="1245" t="s">
        <v>880</v>
      </c>
      <c r="D82" s="1245"/>
      <c r="E82" s="1245"/>
      <c r="F82" s="1245"/>
      <c r="G82" s="1245"/>
      <c r="H82" s="1245"/>
      <c r="I82" s="1245"/>
      <c r="J82" s="1245"/>
      <c r="K82" s="1245"/>
      <c r="L82" s="1245"/>
      <c r="M82" s="1245"/>
      <c r="N82" s="1245"/>
      <c r="O82" s="1245"/>
      <c r="P82" s="1245"/>
      <c r="Q82" s="1245"/>
      <c r="R82" s="1245"/>
      <c r="S82" s="1245"/>
      <c r="T82" s="1245"/>
      <c r="U82" s="1245"/>
      <c r="V82" s="1245"/>
      <c r="W82" s="1245"/>
    </row>
    <row r="83" spans="3:23" x14ac:dyDescent="0.25">
      <c r="C83" s="1245" t="s">
        <v>881</v>
      </c>
      <c r="D83" s="1245"/>
      <c r="E83" s="1245"/>
      <c r="F83" s="1245"/>
      <c r="G83" s="1245"/>
      <c r="H83" s="1245"/>
      <c r="I83" s="1245"/>
      <c r="J83" s="1245"/>
      <c r="K83" s="1245"/>
      <c r="L83" s="1245"/>
      <c r="M83" s="1245"/>
      <c r="N83" s="1245"/>
      <c r="O83" s="1245"/>
      <c r="P83" s="1245"/>
      <c r="Q83" s="1245"/>
      <c r="R83" s="1245"/>
      <c r="S83" s="1245"/>
      <c r="T83" s="1245"/>
      <c r="U83" s="1245"/>
      <c r="V83" s="1245"/>
      <c r="W83" s="1245"/>
    </row>
    <row r="84" spans="3:23" x14ac:dyDescent="0.25">
      <c r="C84" s="1245" t="s">
        <v>882</v>
      </c>
      <c r="D84" s="1245"/>
      <c r="E84" s="1245"/>
      <c r="F84" s="1245"/>
      <c r="G84" s="1245"/>
      <c r="H84" s="1245"/>
      <c r="I84" s="1245"/>
      <c r="J84" s="1245"/>
      <c r="K84" s="1245"/>
      <c r="L84" s="1245"/>
      <c r="M84" s="1245"/>
      <c r="N84" s="1245"/>
      <c r="O84" s="1245"/>
      <c r="P84" s="1245"/>
      <c r="Q84" s="1245"/>
      <c r="R84" s="1245"/>
      <c r="S84" s="1245"/>
      <c r="T84" s="1245"/>
      <c r="U84" s="1245"/>
      <c r="V84" s="1245"/>
      <c r="W84" s="1245"/>
    </row>
    <row r="85" spans="3:23" x14ac:dyDescent="0.25">
      <c r="C85" s="1245" t="s">
        <v>883</v>
      </c>
      <c r="D85" s="1245"/>
      <c r="E85" s="1245"/>
      <c r="F85" s="1245"/>
      <c r="G85" s="1245"/>
      <c r="H85" s="1245"/>
      <c r="I85" s="1245"/>
      <c r="J85" s="1245"/>
      <c r="K85" s="1245"/>
      <c r="L85" s="1245"/>
      <c r="M85" s="1245"/>
      <c r="N85" s="1245"/>
      <c r="O85" s="1245"/>
      <c r="P85" s="1245"/>
      <c r="Q85" s="1245"/>
      <c r="R85" s="1245"/>
      <c r="S85" s="1245"/>
      <c r="T85" s="1245"/>
      <c r="U85" s="1245"/>
      <c r="V85" s="1245"/>
      <c r="W85" s="1245"/>
    </row>
  </sheetData>
  <mergeCells count="155">
    <mergeCell ref="B77:K77"/>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40:N40"/>
    <mergeCell ref="A41:B41"/>
    <mergeCell ref="A42:B42"/>
    <mergeCell ref="A43:B43"/>
    <mergeCell ref="A44:B44"/>
    <mergeCell ref="A45:B45"/>
    <mergeCell ref="A38:H38"/>
    <mergeCell ref="I38:J38"/>
    <mergeCell ref="K38:L38"/>
    <mergeCell ref="M38:N38"/>
    <mergeCell ref="A55:N55"/>
    <mergeCell ref="B56:F56"/>
    <mergeCell ref="G56:H56"/>
    <mergeCell ref="I56:J56"/>
    <mergeCell ref="K56:L56"/>
    <mergeCell ref="M56:N56"/>
    <mergeCell ref="A46:B46"/>
    <mergeCell ref="A47:B47"/>
    <mergeCell ref="A48:B48"/>
    <mergeCell ref="A49:B49"/>
    <mergeCell ref="A50:B51"/>
    <mergeCell ref="A52:B53"/>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s>
  <conditionalFormatting sqref="C46:M46 C47:N50 C52:N52 C42:N45">
    <cfRule type="cellIs" dxfId="28" priority="1" stopIfTrue="1" operator="equal">
      <formula>"x"</formula>
    </cfRule>
  </conditionalFormatting>
  <conditionalFormatting sqref="N46 C51:N51 C53:N53">
    <cfRule type="cellIs" dxfId="2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1400-000000000000}"/>
  </dataValidations>
  <pageMargins left="0.7" right="0.7" top="0.75" bottom="0.75" header="0.3" footer="0.3"/>
  <pageSetup paperSize="9" scale="78"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U65388"/>
  <sheetViews>
    <sheetView topLeftCell="A45" zoomScaleNormal="100" workbookViewId="0">
      <selection activeCell="K74" sqref="K74"/>
    </sheetView>
  </sheetViews>
  <sheetFormatPr defaultRowHeight="12.75" x14ac:dyDescent="0.25"/>
  <cols>
    <col min="1" max="1" width="9.42578125" style="55" customWidth="1"/>
    <col min="2" max="2" width="15.28515625" style="55" customWidth="1"/>
    <col min="3" max="3" width="6.28515625" style="55" customWidth="1"/>
    <col min="4" max="7" width="6.5703125" style="55" customWidth="1"/>
    <col min="8" max="8" width="5.42578125" style="55" customWidth="1"/>
    <col min="9" max="9" width="6.5703125" style="55" customWidth="1"/>
    <col min="10" max="10" width="6.85546875" style="55" customWidth="1"/>
    <col min="11" max="11" width="6.5703125" style="55" customWidth="1"/>
    <col min="12" max="12" width="7" style="55" customWidth="1"/>
    <col min="13" max="13" width="6.5703125" style="55" customWidth="1"/>
    <col min="14" max="14" width="5.5703125" style="55" customWidth="1"/>
    <col min="15" max="15" width="7.5703125" style="55" customWidth="1"/>
    <col min="16" max="16" width="3.5703125" style="55" customWidth="1"/>
    <col min="17" max="17" width="6.7109375" style="55" customWidth="1"/>
    <col min="18" max="18" width="5.28515625" style="55" customWidth="1"/>
    <col min="19" max="244" width="9.140625" style="55"/>
    <col min="245" max="245" width="14.140625" style="55" bestFit="1" customWidth="1"/>
    <col min="246" max="16384" width="9.140625" style="55"/>
  </cols>
  <sheetData>
    <row r="1" spans="1:14" ht="18" customHeight="1" thickBot="1" x14ac:dyDescent="0.3">
      <c r="A1" s="912" t="s">
        <v>390</v>
      </c>
      <c r="B1" s="912"/>
      <c r="C1" s="912"/>
      <c r="D1" s="912"/>
      <c r="E1" s="912"/>
      <c r="F1" s="912"/>
      <c r="G1" s="912"/>
      <c r="H1" s="912"/>
      <c r="I1" s="912"/>
      <c r="J1" s="912"/>
      <c r="K1" s="912"/>
      <c r="L1" s="912"/>
      <c r="M1" s="912"/>
      <c r="N1" s="912"/>
    </row>
    <row r="2" spans="1:14" s="57" customFormat="1" ht="37.5" customHeight="1" x14ac:dyDescent="0.25">
      <c r="A2" s="913" t="s">
        <v>391</v>
      </c>
      <c r="B2" s="914"/>
      <c r="C2" s="914"/>
      <c r="D2" s="915"/>
      <c r="E2" s="916" t="s">
        <v>554</v>
      </c>
      <c r="F2" s="917"/>
      <c r="G2" s="917"/>
      <c r="H2" s="918"/>
      <c r="I2" s="1039" t="s">
        <v>393</v>
      </c>
      <c r="J2" s="1040"/>
      <c r="K2" s="1040"/>
      <c r="L2" s="1040"/>
      <c r="M2" s="1040"/>
      <c r="N2" s="1065"/>
    </row>
    <row r="3" spans="1:14" s="57" customFormat="1" ht="12.75" customHeight="1" x14ac:dyDescent="0.25">
      <c r="A3" s="928" t="s">
        <v>392</v>
      </c>
      <c r="B3" s="929"/>
      <c r="C3" s="929"/>
      <c r="D3" s="930"/>
      <c r="E3" s="934" t="s">
        <v>555</v>
      </c>
      <c r="F3" s="935"/>
      <c r="G3" s="935"/>
      <c r="H3" s="935"/>
      <c r="I3" s="936" t="s">
        <v>395</v>
      </c>
      <c r="J3" s="937"/>
      <c r="K3" s="937"/>
      <c r="L3" s="1032"/>
      <c r="M3" s="1032"/>
      <c r="N3" s="1068"/>
    </row>
    <row r="4" spans="1:14" s="57" customFormat="1" ht="21.75" customHeight="1" x14ac:dyDescent="0.25">
      <c r="A4" s="931"/>
      <c r="B4" s="932"/>
      <c r="C4" s="932"/>
      <c r="D4" s="933"/>
      <c r="E4" s="935"/>
      <c r="F4" s="935"/>
      <c r="G4" s="935"/>
      <c r="H4" s="935"/>
      <c r="I4" s="1034"/>
      <c r="J4" s="1035"/>
      <c r="K4" s="1035"/>
      <c r="L4" s="1035"/>
      <c r="M4" s="1035"/>
      <c r="N4" s="1069"/>
    </row>
    <row r="5" spans="1:14" s="57" customFormat="1" ht="21.75" customHeight="1" x14ac:dyDescent="0.25">
      <c r="A5" s="943" t="s">
        <v>279</v>
      </c>
      <c r="B5" s="944"/>
      <c r="C5" s="944"/>
      <c r="D5" s="945"/>
      <c r="E5" s="949" t="s">
        <v>448</v>
      </c>
      <c r="F5" s="949"/>
      <c r="G5" s="949"/>
      <c r="H5" s="950"/>
      <c r="I5" s="953" t="s">
        <v>280</v>
      </c>
      <c r="J5" s="953"/>
      <c r="K5" s="953"/>
      <c r="L5" s="953"/>
      <c r="M5" s="953"/>
      <c r="N5" s="953"/>
    </row>
    <row r="6" spans="1:14" s="57" customFormat="1" ht="19.5" customHeight="1" x14ac:dyDescent="0.25">
      <c r="A6" s="946"/>
      <c r="B6" s="947"/>
      <c r="C6" s="947"/>
      <c r="D6" s="948"/>
      <c r="E6" s="951"/>
      <c r="F6" s="951"/>
      <c r="G6" s="951"/>
      <c r="H6" s="952"/>
      <c r="I6" s="954">
        <v>2021</v>
      </c>
      <c r="J6" s="955"/>
      <c r="K6" s="871">
        <v>2022</v>
      </c>
      <c r="L6" s="871"/>
      <c r="M6" s="871">
        <v>2023</v>
      </c>
      <c r="N6" s="871"/>
    </row>
    <row r="7" spans="1:14" s="57" customFormat="1" ht="31.5" customHeight="1" x14ac:dyDescent="0.25">
      <c r="A7" s="920" t="s">
        <v>281</v>
      </c>
      <c r="B7" s="921"/>
      <c r="C7" s="921"/>
      <c r="D7" s="922"/>
      <c r="E7" s="917" t="s">
        <v>492</v>
      </c>
      <c r="F7" s="917"/>
      <c r="G7" s="917"/>
      <c r="H7" s="918"/>
      <c r="I7" s="925" t="s">
        <v>338</v>
      </c>
      <c r="J7" s="926"/>
      <c r="K7" s="927"/>
      <c r="L7" s="927"/>
      <c r="M7" s="927"/>
      <c r="N7" s="927"/>
    </row>
    <row r="8" spans="1:14" ht="45.75" customHeight="1" x14ac:dyDescent="0.25">
      <c r="A8" s="972" t="s">
        <v>283</v>
      </c>
      <c r="B8" s="973"/>
      <c r="C8" s="1060" t="s">
        <v>487</v>
      </c>
      <c r="D8" s="975"/>
      <c r="E8" s="975"/>
      <c r="F8" s="975"/>
      <c r="G8" s="975"/>
      <c r="H8" s="975"/>
      <c r="I8" s="975"/>
      <c r="J8" s="975"/>
      <c r="K8" s="975"/>
      <c r="L8" s="975"/>
      <c r="M8" s="975"/>
      <c r="N8" s="976"/>
    </row>
    <row r="9" spans="1:14" ht="38.25" hidden="1" customHeight="1" x14ac:dyDescent="0.25">
      <c r="A9" s="972"/>
      <c r="B9" s="973"/>
      <c r="C9" s="974"/>
      <c r="D9" s="1023"/>
      <c r="E9" s="1023"/>
      <c r="F9" s="1023"/>
      <c r="G9" s="1023"/>
      <c r="H9" s="1023"/>
      <c r="I9" s="1023"/>
      <c r="J9" s="1023"/>
      <c r="K9" s="1023"/>
      <c r="L9" s="1023"/>
      <c r="M9" s="1023"/>
      <c r="N9" s="1024"/>
    </row>
    <row r="10" spans="1:14" ht="19.5" customHeight="1" x14ac:dyDescent="0.25">
      <c r="A10" s="956" t="s">
        <v>284</v>
      </c>
      <c r="B10" s="957"/>
      <c r="C10" s="1025" t="s">
        <v>488</v>
      </c>
      <c r="D10" s="963"/>
      <c r="E10" s="963"/>
      <c r="F10" s="963"/>
      <c r="G10" s="963"/>
      <c r="H10" s="963"/>
      <c r="I10" s="963"/>
      <c r="J10" s="963"/>
      <c r="K10" s="963"/>
      <c r="L10" s="963"/>
      <c r="M10" s="963"/>
      <c r="N10" s="964"/>
    </row>
    <row r="11" spans="1:14" ht="19.5" customHeight="1" x14ac:dyDescent="0.25">
      <c r="A11" s="958"/>
      <c r="B11" s="959"/>
      <c r="C11" s="965"/>
      <c r="D11" s="966"/>
      <c r="E11" s="966"/>
      <c r="F11" s="966"/>
      <c r="G11" s="966"/>
      <c r="H11" s="966"/>
      <c r="I11" s="966"/>
      <c r="J11" s="966"/>
      <c r="K11" s="966"/>
      <c r="L11" s="966"/>
      <c r="M11" s="966"/>
      <c r="N11" s="967"/>
    </row>
    <row r="12" spans="1:14" ht="22.5" customHeight="1" x14ac:dyDescent="0.25">
      <c r="A12" s="958"/>
      <c r="B12" s="959"/>
      <c r="C12" s="965"/>
      <c r="D12" s="966"/>
      <c r="E12" s="966"/>
      <c r="F12" s="966"/>
      <c r="G12" s="966"/>
      <c r="H12" s="966"/>
      <c r="I12" s="966"/>
      <c r="J12" s="966"/>
      <c r="K12" s="966"/>
      <c r="L12" s="966"/>
      <c r="M12" s="966"/>
      <c r="N12" s="967"/>
    </row>
    <row r="13" spans="1:14" ht="21" customHeight="1" x14ac:dyDescent="0.25">
      <c r="A13" s="958"/>
      <c r="B13" s="959"/>
      <c r="C13" s="965"/>
      <c r="D13" s="966"/>
      <c r="E13" s="966"/>
      <c r="F13" s="966"/>
      <c r="G13" s="966"/>
      <c r="H13" s="966"/>
      <c r="I13" s="966"/>
      <c r="J13" s="966"/>
      <c r="K13" s="966"/>
      <c r="L13" s="966"/>
      <c r="M13" s="966"/>
      <c r="N13" s="967"/>
    </row>
    <row r="14" spans="1:14" ht="18.75" hidden="1" customHeight="1" x14ac:dyDescent="0.25">
      <c r="A14" s="958"/>
      <c r="B14" s="959"/>
      <c r="C14" s="965"/>
      <c r="D14" s="966"/>
      <c r="E14" s="966"/>
      <c r="F14" s="966"/>
      <c r="G14" s="966"/>
      <c r="H14" s="966"/>
      <c r="I14" s="966"/>
      <c r="J14" s="966"/>
      <c r="K14" s="966"/>
      <c r="L14" s="966"/>
      <c r="M14" s="966"/>
      <c r="N14" s="967"/>
    </row>
    <row r="15" spans="1:14" ht="16.5" hidden="1" customHeight="1" x14ac:dyDescent="0.25">
      <c r="A15" s="958"/>
      <c r="B15" s="959"/>
      <c r="C15" s="965"/>
      <c r="D15" s="966"/>
      <c r="E15" s="966"/>
      <c r="F15" s="966"/>
      <c r="G15" s="966"/>
      <c r="H15" s="966"/>
      <c r="I15" s="966"/>
      <c r="J15" s="966"/>
      <c r="K15" s="966"/>
      <c r="L15" s="966"/>
      <c r="M15" s="966"/>
      <c r="N15" s="967"/>
    </row>
    <row r="16" spans="1:14" ht="23.25" hidden="1" customHeight="1" x14ac:dyDescent="0.25">
      <c r="A16" s="958"/>
      <c r="B16" s="959"/>
      <c r="C16" s="965"/>
      <c r="D16" s="966"/>
      <c r="E16" s="966"/>
      <c r="F16" s="966"/>
      <c r="G16" s="966"/>
      <c r="H16" s="966"/>
      <c r="I16" s="966"/>
      <c r="J16" s="966"/>
      <c r="K16" s="966"/>
      <c r="L16" s="966"/>
      <c r="M16" s="966"/>
      <c r="N16" s="967"/>
    </row>
    <row r="17" spans="1:29" ht="20.25" hidden="1" customHeight="1" x14ac:dyDescent="0.25">
      <c r="A17" s="958"/>
      <c r="B17" s="959"/>
      <c r="C17" s="965"/>
      <c r="D17" s="966"/>
      <c r="E17" s="966"/>
      <c r="F17" s="966"/>
      <c r="G17" s="966"/>
      <c r="H17" s="966"/>
      <c r="I17" s="966"/>
      <c r="J17" s="966"/>
      <c r="K17" s="966"/>
      <c r="L17" s="966"/>
      <c r="M17" s="966"/>
      <c r="N17" s="967"/>
    </row>
    <row r="18" spans="1:29" ht="13.5" hidden="1" customHeight="1" x14ac:dyDescent="0.25">
      <c r="A18" s="958"/>
      <c r="B18" s="959"/>
      <c r="C18" s="965"/>
      <c r="D18" s="966"/>
      <c r="E18" s="966"/>
      <c r="F18" s="966"/>
      <c r="G18" s="966"/>
      <c r="H18" s="966"/>
      <c r="I18" s="966"/>
      <c r="J18" s="966"/>
      <c r="K18" s="966"/>
      <c r="L18" s="966"/>
      <c r="M18" s="966"/>
      <c r="N18" s="967"/>
    </row>
    <row r="19" spans="1:29" ht="13.5" hidden="1" customHeight="1" x14ac:dyDescent="0.25">
      <c r="A19" s="958"/>
      <c r="B19" s="959"/>
      <c r="C19" s="965"/>
      <c r="D19" s="966"/>
      <c r="E19" s="966"/>
      <c r="F19" s="966"/>
      <c r="G19" s="966"/>
      <c r="H19" s="966"/>
      <c r="I19" s="966"/>
      <c r="J19" s="966"/>
      <c r="K19" s="966"/>
      <c r="L19" s="966"/>
      <c r="M19" s="966"/>
      <c r="N19" s="967"/>
    </row>
    <row r="20" spans="1:29" ht="13.5" hidden="1" customHeight="1" x14ac:dyDescent="0.25">
      <c r="A20" s="958"/>
      <c r="B20" s="959"/>
      <c r="C20" s="965"/>
      <c r="D20" s="966"/>
      <c r="E20" s="966"/>
      <c r="F20" s="966"/>
      <c r="G20" s="966"/>
      <c r="H20" s="966"/>
      <c r="I20" s="966"/>
      <c r="J20" s="966"/>
      <c r="K20" s="966"/>
      <c r="L20" s="966"/>
      <c r="M20" s="966"/>
      <c r="N20" s="967"/>
    </row>
    <row r="21" spans="1:29" ht="13.5" hidden="1" customHeight="1" x14ac:dyDescent="0.25">
      <c r="A21" s="958"/>
      <c r="B21" s="959"/>
      <c r="C21" s="965"/>
      <c r="D21" s="966"/>
      <c r="E21" s="966"/>
      <c r="F21" s="966"/>
      <c r="G21" s="966"/>
      <c r="H21" s="966"/>
      <c r="I21" s="966"/>
      <c r="J21" s="966"/>
      <c r="K21" s="966"/>
      <c r="L21" s="966"/>
      <c r="M21" s="966"/>
      <c r="N21" s="967"/>
    </row>
    <row r="22" spans="1:29" ht="13.5" hidden="1" customHeight="1" x14ac:dyDescent="0.25">
      <c r="A22" s="960"/>
      <c r="B22" s="961"/>
      <c r="C22" s="968"/>
      <c r="D22" s="969"/>
      <c r="E22" s="969"/>
      <c r="F22" s="969"/>
      <c r="G22" s="969"/>
      <c r="H22" s="969"/>
      <c r="I22" s="969"/>
      <c r="J22" s="969"/>
      <c r="K22" s="969"/>
      <c r="L22" s="969"/>
      <c r="M22" s="969"/>
      <c r="N22" s="970"/>
    </row>
    <row r="23" spans="1:29" ht="18.75" customHeight="1" x14ac:dyDescent="0.25">
      <c r="A23" s="885" t="s">
        <v>0</v>
      </c>
      <c r="B23" s="971"/>
      <c r="C23" s="971"/>
      <c r="D23" s="971"/>
      <c r="E23" s="971"/>
      <c r="F23" s="971"/>
      <c r="G23" s="971"/>
      <c r="H23" s="971"/>
      <c r="I23" s="971"/>
      <c r="J23" s="971"/>
      <c r="K23" s="971"/>
      <c r="L23" s="971"/>
      <c r="M23" s="971"/>
      <c r="N23" s="886"/>
      <c r="R23" s="58"/>
      <c r="S23" s="58"/>
      <c r="T23" s="58"/>
      <c r="U23" s="58"/>
      <c r="V23" s="58"/>
      <c r="W23" s="58"/>
      <c r="X23" s="58"/>
      <c r="Y23" s="58"/>
      <c r="Z23" s="58"/>
      <c r="AA23" s="58"/>
      <c r="AB23" s="58"/>
      <c r="AC23" s="58"/>
    </row>
    <row r="24" spans="1:29" ht="17.25" customHeight="1" x14ac:dyDescent="0.25">
      <c r="A24" s="59">
        <v>1</v>
      </c>
      <c r="B24" s="907" t="s">
        <v>489</v>
      </c>
      <c r="C24" s="908"/>
      <c r="D24" s="908"/>
      <c r="E24" s="908"/>
      <c r="F24" s="908"/>
      <c r="G24" s="909"/>
      <c r="H24" s="59">
        <v>6</v>
      </c>
      <c r="I24" s="1215" t="s">
        <v>711</v>
      </c>
      <c r="J24" s="1215"/>
      <c r="K24" s="1215"/>
      <c r="L24" s="1215"/>
      <c r="M24" s="1215"/>
      <c r="N24" s="1215"/>
      <c r="R24" s="58"/>
      <c r="S24" s="58"/>
      <c r="T24" s="58"/>
      <c r="U24" s="58"/>
      <c r="V24" s="58"/>
      <c r="W24" s="58"/>
      <c r="X24" s="58"/>
      <c r="Y24" s="58"/>
      <c r="Z24" s="58"/>
      <c r="AA24" s="58"/>
      <c r="AB24" s="58"/>
      <c r="AC24" s="58"/>
    </row>
    <row r="25" spans="1:29" x14ac:dyDescent="0.25">
      <c r="A25" s="59">
        <v>2</v>
      </c>
      <c r="B25" s="907" t="s">
        <v>731</v>
      </c>
      <c r="C25" s="908"/>
      <c r="D25" s="908"/>
      <c r="E25" s="908"/>
      <c r="F25" s="908"/>
      <c r="G25" s="909"/>
      <c r="H25" s="59">
        <v>7</v>
      </c>
      <c r="I25" s="907"/>
      <c r="J25" s="908"/>
      <c r="K25" s="908"/>
      <c r="L25" s="908"/>
      <c r="M25" s="908"/>
      <c r="N25" s="909"/>
      <c r="R25" s="58"/>
      <c r="S25" s="58"/>
      <c r="T25" s="58"/>
      <c r="U25" s="58"/>
      <c r="V25" s="58"/>
      <c r="W25" s="58"/>
      <c r="X25" s="58"/>
      <c r="Y25" s="58"/>
      <c r="Z25" s="58"/>
      <c r="AA25" s="58"/>
      <c r="AB25" s="58"/>
      <c r="AC25" s="58"/>
    </row>
    <row r="26" spans="1:29" x14ac:dyDescent="0.25">
      <c r="A26" s="59">
        <v>3</v>
      </c>
      <c r="B26" s="907" t="s">
        <v>490</v>
      </c>
      <c r="C26" s="908"/>
      <c r="D26" s="908"/>
      <c r="E26" s="908"/>
      <c r="F26" s="908"/>
      <c r="G26" s="909"/>
      <c r="H26" s="59">
        <v>8</v>
      </c>
      <c r="I26" s="907"/>
      <c r="J26" s="908"/>
      <c r="K26" s="908"/>
      <c r="L26" s="908"/>
      <c r="M26" s="908"/>
      <c r="N26" s="909"/>
      <c r="R26" s="58"/>
      <c r="S26" s="58"/>
      <c r="T26" s="58"/>
      <c r="U26" s="58"/>
      <c r="V26" s="58"/>
      <c r="W26" s="58"/>
      <c r="X26" s="58"/>
      <c r="Y26" s="58"/>
      <c r="Z26" s="58"/>
      <c r="AA26" s="58"/>
      <c r="AB26" s="58"/>
      <c r="AC26" s="58"/>
    </row>
    <row r="27" spans="1:29" ht="23.25" customHeight="1" x14ac:dyDescent="0.25">
      <c r="A27" s="59">
        <v>4</v>
      </c>
      <c r="B27" s="907" t="s">
        <v>732</v>
      </c>
      <c r="C27" s="908"/>
      <c r="D27" s="908"/>
      <c r="E27" s="908"/>
      <c r="F27" s="908"/>
      <c r="G27" s="909"/>
      <c r="H27" s="59">
        <v>9</v>
      </c>
      <c r="I27" s="907"/>
      <c r="J27" s="908"/>
      <c r="K27" s="908"/>
      <c r="L27" s="908"/>
      <c r="M27" s="908"/>
      <c r="N27" s="909"/>
    </row>
    <row r="28" spans="1:29" x14ac:dyDescent="0.25">
      <c r="A28" s="59">
        <v>5</v>
      </c>
      <c r="B28" s="907" t="s">
        <v>491</v>
      </c>
      <c r="C28" s="908"/>
      <c r="D28" s="908"/>
      <c r="E28" s="908"/>
      <c r="F28" s="908"/>
      <c r="G28" s="909"/>
      <c r="H28" s="59">
        <v>10</v>
      </c>
      <c r="I28" s="910"/>
      <c r="J28" s="910"/>
      <c r="K28" s="910"/>
      <c r="L28" s="910"/>
      <c r="M28" s="910"/>
      <c r="N28" s="910"/>
    </row>
    <row r="29" spans="1:29" x14ac:dyDescent="0.25">
      <c r="A29" s="873" t="s">
        <v>286</v>
      </c>
      <c r="B29" s="874"/>
      <c r="C29" s="874"/>
      <c r="D29" s="874"/>
      <c r="E29" s="874"/>
      <c r="F29" s="874"/>
      <c r="G29" s="874"/>
      <c r="H29" s="874"/>
      <c r="I29" s="874"/>
      <c r="J29" s="874"/>
      <c r="K29" s="874"/>
      <c r="L29" s="874"/>
      <c r="M29" s="874"/>
      <c r="N29" s="875"/>
      <c r="O29" s="60"/>
      <c r="P29" s="60"/>
      <c r="Q29" s="60"/>
      <c r="R29" s="61"/>
    </row>
    <row r="30" spans="1:29" ht="24" customHeight="1" x14ac:dyDescent="0.25">
      <c r="A30" s="882" t="s">
        <v>287</v>
      </c>
      <c r="B30" s="883"/>
      <c r="C30" s="883"/>
      <c r="D30" s="883"/>
      <c r="E30" s="883"/>
      <c r="F30" s="883"/>
      <c r="G30" s="883"/>
      <c r="H30" s="884"/>
      <c r="I30" s="885" t="s">
        <v>759</v>
      </c>
      <c r="J30" s="886"/>
      <c r="K30" s="887" t="s">
        <v>760</v>
      </c>
      <c r="L30" s="887"/>
      <c r="M30" s="876" t="s">
        <v>288</v>
      </c>
      <c r="N30" s="876"/>
      <c r="O30" s="876">
        <v>2022</v>
      </c>
      <c r="P30" s="876"/>
      <c r="Q30" s="876">
        <v>2023</v>
      </c>
      <c r="R30" s="876"/>
    </row>
    <row r="31" spans="1:29" x14ac:dyDescent="0.25">
      <c r="A31" s="888" t="s">
        <v>583</v>
      </c>
      <c r="B31" s="889"/>
      <c r="C31" s="889"/>
      <c r="D31" s="889"/>
      <c r="E31" s="889"/>
      <c r="F31" s="889"/>
      <c r="G31" s="889"/>
      <c r="H31" s="890"/>
      <c r="I31" s="872">
        <v>1</v>
      </c>
      <c r="J31" s="872"/>
      <c r="K31" s="872"/>
      <c r="L31" s="872"/>
      <c r="M31" s="872"/>
      <c r="N31" s="872"/>
      <c r="O31" s="872"/>
      <c r="P31" s="872"/>
      <c r="Q31" s="872"/>
      <c r="R31" s="872"/>
    </row>
    <row r="32" spans="1:29" ht="23.25" customHeight="1" x14ac:dyDescent="0.25">
      <c r="A32" s="882" t="s">
        <v>289</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c r="B33" s="889"/>
      <c r="C33" s="889"/>
      <c r="D33" s="889"/>
      <c r="E33" s="889"/>
      <c r="F33" s="889"/>
      <c r="G33" s="889"/>
      <c r="H33" s="890"/>
      <c r="I33" s="898"/>
      <c r="J33" s="872"/>
      <c r="K33" s="898"/>
      <c r="L33" s="872"/>
      <c r="M33" s="872"/>
      <c r="N33" s="872"/>
      <c r="O33" s="898"/>
      <c r="P33" s="872"/>
      <c r="Q33" s="898"/>
      <c r="R33" s="872"/>
    </row>
    <row r="34" spans="1:18" ht="24" customHeight="1" x14ac:dyDescent="0.25">
      <c r="A34" s="882" t="s">
        <v>290</v>
      </c>
      <c r="B34" s="883"/>
      <c r="C34" s="883"/>
      <c r="D34" s="883"/>
      <c r="E34" s="883"/>
      <c r="F34" s="883"/>
      <c r="G34" s="883"/>
      <c r="H34" s="884"/>
      <c r="I34" s="885" t="s">
        <v>759</v>
      </c>
      <c r="J34" s="886"/>
      <c r="K34" s="887" t="s">
        <v>760</v>
      </c>
      <c r="L34" s="887"/>
      <c r="M34" s="876" t="s">
        <v>288</v>
      </c>
      <c r="N34" s="876"/>
      <c r="O34" s="876">
        <v>2022</v>
      </c>
      <c r="P34" s="876"/>
      <c r="Q34" s="876">
        <v>2023</v>
      </c>
      <c r="R34" s="876"/>
    </row>
    <row r="35" spans="1:18" x14ac:dyDescent="0.25">
      <c r="A35" s="888"/>
      <c r="B35" s="889"/>
      <c r="C35" s="889"/>
      <c r="D35" s="889"/>
      <c r="E35" s="889"/>
      <c r="F35" s="889"/>
      <c r="G35" s="889"/>
      <c r="H35" s="890"/>
      <c r="I35" s="891"/>
      <c r="J35" s="891"/>
      <c r="K35" s="872"/>
      <c r="L35" s="872"/>
      <c r="M35" s="872"/>
      <c r="N35" s="872"/>
      <c r="O35" s="891"/>
      <c r="P35" s="891"/>
      <c r="Q35" s="891"/>
      <c r="R35" s="891"/>
    </row>
    <row r="36" spans="1:18" ht="31.5" customHeight="1" x14ac:dyDescent="0.25">
      <c r="A36" s="882" t="s">
        <v>291</v>
      </c>
      <c r="B36" s="883"/>
      <c r="C36" s="883"/>
      <c r="D36" s="883"/>
      <c r="E36" s="883"/>
      <c r="F36" s="883"/>
      <c r="G36" s="883"/>
      <c r="H36" s="884"/>
      <c r="I36" s="885" t="s">
        <v>759</v>
      </c>
      <c r="J36" s="886"/>
      <c r="K36" s="887" t="s">
        <v>760</v>
      </c>
      <c r="L36" s="887"/>
      <c r="M36" s="876" t="s">
        <v>288</v>
      </c>
      <c r="N36" s="876"/>
      <c r="O36" s="876">
        <v>2022</v>
      </c>
      <c r="P36" s="876"/>
      <c r="Q36" s="876">
        <v>2023</v>
      </c>
      <c r="R36" s="876"/>
    </row>
    <row r="37" spans="1:18" x14ac:dyDescent="0.25">
      <c r="A37" s="877"/>
      <c r="B37" s="878"/>
      <c r="C37" s="878"/>
      <c r="D37" s="878"/>
      <c r="E37" s="878"/>
      <c r="F37" s="878"/>
      <c r="G37" s="878"/>
      <c r="H37" s="879"/>
      <c r="I37" s="872"/>
      <c r="J37" s="872"/>
      <c r="K37" s="872"/>
      <c r="L37" s="872"/>
      <c r="M37" s="872"/>
      <c r="N37" s="872"/>
      <c r="O37" s="872"/>
      <c r="P37" s="872"/>
      <c r="Q37" s="872"/>
      <c r="R37" s="872"/>
    </row>
    <row r="39" spans="1:18" x14ac:dyDescent="0.25">
      <c r="A39" s="873" t="s">
        <v>292</v>
      </c>
      <c r="B39" s="874"/>
      <c r="C39" s="874"/>
      <c r="D39" s="874"/>
      <c r="E39" s="874"/>
      <c r="F39" s="874"/>
      <c r="G39" s="874"/>
      <c r="H39" s="874"/>
      <c r="I39" s="874"/>
      <c r="J39" s="874"/>
      <c r="K39" s="874"/>
      <c r="L39" s="874"/>
      <c r="M39" s="874"/>
      <c r="N39" s="875"/>
    </row>
    <row r="40" spans="1:18" ht="48.75" customHeight="1" x14ac:dyDescent="0.25">
      <c r="A40" s="876" t="s">
        <v>293</v>
      </c>
      <c r="B40" s="876"/>
      <c r="C40" s="62" t="s">
        <v>294</v>
      </c>
      <c r="D40" s="62" t="s">
        <v>295</v>
      </c>
      <c r="E40" s="62" t="s">
        <v>296</v>
      </c>
      <c r="F40" s="62" t="s">
        <v>297</v>
      </c>
      <c r="G40" s="62" t="s">
        <v>298</v>
      </c>
      <c r="H40" s="62" t="s">
        <v>299</v>
      </c>
      <c r="I40" s="62" t="s">
        <v>300</v>
      </c>
      <c r="J40" s="62" t="s">
        <v>301</v>
      </c>
      <c r="K40" s="62" t="s">
        <v>302</v>
      </c>
      <c r="L40" s="62" t="s">
        <v>303</v>
      </c>
      <c r="M40" s="62" t="s">
        <v>304</v>
      </c>
      <c r="N40" s="62" t="s">
        <v>305</v>
      </c>
    </row>
    <row r="41" spans="1:18" ht="12" customHeight="1" x14ac:dyDescent="0.25">
      <c r="A41" s="865">
        <f>IF(A24&gt;0,A24,"")</f>
        <v>1</v>
      </c>
      <c r="B41" s="866"/>
      <c r="C41" s="63"/>
      <c r="D41" s="285"/>
      <c r="E41" s="285"/>
      <c r="F41" s="63"/>
      <c r="G41" s="270"/>
      <c r="H41" s="270"/>
      <c r="I41" s="63"/>
      <c r="J41" s="136"/>
      <c r="K41" s="285"/>
      <c r="L41" s="285"/>
      <c r="M41" s="63"/>
      <c r="N41" s="63"/>
    </row>
    <row r="42" spans="1:18" ht="12" customHeight="1" x14ac:dyDescent="0.25">
      <c r="A42" s="865">
        <f>IF(A25&gt;0,A25,"")</f>
        <v>2</v>
      </c>
      <c r="B42" s="866"/>
      <c r="C42" s="63"/>
      <c r="D42" s="63"/>
      <c r="E42" s="270"/>
      <c r="F42" s="63"/>
      <c r="G42" s="63"/>
      <c r="H42" s="63"/>
      <c r="I42" s="63"/>
      <c r="J42" s="63"/>
      <c r="K42" s="63"/>
      <c r="L42" s="63"/>
      <c r="M42" s="285"/>
      <c r="N42" s="285"/>
    </row>
    <row r="43" spans="1:18" x14ac:dyDescent="0.25">
      <c r="A43" s="865">
        <f>IF(A26&gt;0,A26,"")</f>
        <v>3</v>
      </c>
      <c r="B43" s="866"/>
      <c r="C43" s="63"/>
      <c r="D43" s="134"/>
      <c r="E43" s="270"/>
      <c r="F43" s="270"/>
      <c r="G43" s="63"/>
      <c r="H43" s="63"/>
      <c r="I43" s="63"/>
      <c r="J43" s="63"/>
      <c r="K43" s="63"/>
      <c r="L43" s="63"/>
      <c r="M43" s="285"/>
      <c r="N43" s="285"/>
    </row>
    <row r="44" spans="1:18" x14ac:dyDescent="0.25">
      <c r="A44" s="865">
        <v>4</v>
      </c>
      <c r="B44" s="866"/>
      <c r="C44" s="63"/>
      <c r="D44" s="63"/>
      <c r="E44" s="63"/>
      <c r="F44" s="63"/>
      <c r="G44" s="270"/>
      <c r="H44" s="270"/>
      <c r="I44" s="270"/>
      <c r="J44" s="270"/>
      <c r="K44" s="270"/>
      <c r="L44" s="63"/>
      <c r="M44" s="285"/>
      <c r="N44" s="285"/>
    </row>
    <row r="45" spans="1:18" ht="13.5" thickBot="1" x14ac:dyDescent="0.3">
      <c r="A45" s="865">
        <v>5</v>
      </c>
      <c r="B45" s="866"/>
      <c r="C45" s="285"/>
      <c r="D45" s="285"/>
      <c r="E45" s="63"/>
      <c r="F45" s="63"/>
      <c r="G45" s="63"/>
      <c r="H45" s="63"/>
      <c r="I45" s="63"/>
      <c r="J45" s="63"/>
      <c r="K45" s="63"/>
      <c r="L45" s="270"/>
      <c r="M45" s="270"/>
      <c r="N45" s="288"/>
    </row>
    <row r="46" spans="1:18" x14ac:dyDescent="0.25">
      <c r="A46" s="1214">
        <v>6</v>
      </c>
      <c r="B46" s="1214"/>
      <c r="C46" s="285"/>
      <c r="D46" s="285"/>
      <c r="E46" s="63"/>
      <c r="F46" s="63"/>
      <c r="G46" s="63"/>
      <c r="H46" s="63"/>
      <c r="I46" s="63"/>
      <c r="J46" s="63"/>
      <c r="K46" s="63"/>
      <c r="L46" s="63"/>
      <c r="M46" s="63"/>
      <c r="N46" s="270"/>
    </row>
    <row r="47" spans="1:18" ht="1.5" hidden="1" customHeight="1" x14ac:dyDescent="0.25">
      <c r="A47" s="865">
        <v>8</v>
      </c>
      <c r="B47" s="866"/>
      <c r="C47" s="63"/>
      <c r="D47" s="63"/>
      <c r="E47" s="63"/>
      <c r="F47" s="63"/>
      <c r="G47" s="63"/>
      <c r="H47" s="63"/>
      <c r="I47" s="63"/>
      <c r="J47" s="63"/>
      <c r="K47" s="63"/>
      <c r="L47" s="63"/>
      <c r="M47" s="63"/>
      <c r="N47" s="65"/>
      <c r="O47" s="66"/>
    </row>
    <row r="48" spans="1:18" ht="13.5" hidden="1" thickBot="1" x14ac:dyDescent="0.3">
      <c r="A48" s="1056"/>
      <c r="B48" s="1057"/>
      <c r="C48" s="64"/>
      <c r="D48" s="64"/>
      <c r="E48" s="64"/>
      <c r="F48" s="64"/>
      <c r="G48" s="64"/>
      <c r="H48" s="64"/>
      <c r="I48" s="64"/>
      <c r="J48" s="64"/>
      <c r="K48" s="64"/>
      <c r="L48" s="64"/>
      <c r="M48" s="64"/>
      <c r="N48" s="64"/>
    </row>
    <row r="49" spans="1:14" hidden="1" x14ac:dyDescent="0.25">
      <c r="A49" s="865">
        <v>9</v>
      </c>
      <c r="B49" s="866"/>
      <c r="C49" s="63"/>
      <c r="D49" s="63"/>
      <c r="E49" s="63"/>
      <c r="F49" s="63"/>
      <c r="G49" s="63"/>
      <c r="H49" s="63"/>
      <c r="I49" s="63"/>
      <c r="J49" s="63"/>
      <c r="K49" s="63"/>
      <c r="L49" s="63"/>
      <c r="M49" s="63"/>
      <c r="N49" s="63"/>
    </row>
    <row r="50" spans="1:14" ht="13.5" hidden="1" thickBot="1" x14ac:dyDescent="0.3">
      <c r="A50" s="1056"/>
      <c r="B50" s="1057"/>
      <c r="C50" s="64"/>
      <c r="D50" s="64"/>
      <c r="E50" s="64"/>
      <c r="F50" s="64"/>
      <c r="G50" s="64"/>
      <c r="H50" s="64"/>
      <c r="I50" s="64"/>
      <c r="J50" s="64"/>
      <c r="K50" s="64"/>
      <c r="L50" s="64"/>
      <c r="M50" s="64"/>
      <c r="N50" s="64"/>
    </row>
    <row r="51" spans="1:14" hidden="1" x14ac:dyDescent="0.25">
      <c r="A51" s="865">
        <v>10</v>
      </c>
      <c r="B51" s="866"/>
      <c r="C51" s="63"/>
      <c r="D51" s="63"/>
      <c r="E51" s="63"/>
      <c r="F51" s="63"/>
      <c r="G51" s="63"/>
      <c r="H51" s="63"/>
      <c r="I51" s="63"/>
      <c r="J51" s="63"/>
      <c r="K51" s="63"/>
      <c r="L51" s="63"/>
      <c r="M51" s="63"/>
      <c r="N51" s="63"/>
    </row>
    <row r="52" spans="1:14" ht="13.5" hidden="1" thickBot="1" x14ac:dyDescent="0.3">
      <c r="A52" s="1056"/>
      <c r="B52" s="1057"/>
      <c r="C52" s="64"/>
      <c r="D52" s="64"/>
      <c r="E52" s="64"/>
      <c r="F52" s="64"/>
      <c r="G52" s="64"/>
      <c r="H52" s="64"/>
      <c r="I52" s="64"/>
      <c r="J52" s="64"/>
      <c r="K52" s="64"/>
      <c r="L52" s="64"/>
      <c r="M52" s="64"/>
      <c r="N52" s="64"/>
    </row>
    <row r="53" spans="1:14" x14ac:dyDescent="0.25">
      <c r="A53" s="67"/>
      <c r="B53" s="67"/>
      <c r="C53" s="67"/>
      <c r="D53" s="67"/>
      <c r="E53" s="67"/>
      <c r="F53" s="67"/>
      <c r="G53" s="67"/>
      <c r="H53" s="67"/>
      <c r="I53" s="67"/>
      <c r="J53" s="67"/>
      <c r="K53" s="67"/>
      <c r="L53" s="67"/>
      <c r="M53" s="67"/>
      <c r="N53" s="67"/>
    </row>
    <row r="54" spans="1:14" x14ac:dyDescent="0.25">
      <c r="A54" s="862" t="s">
        <v>306</v>
      </c>
      <c r="B54" s="863"/>
      <c r="C54" s="863"/>
      <c r="D54" s="863"/>
      <c r="E54" s="863"/>
      <c r="F54" s="863"/>
      <c r="G54" s="863"/>
      <c r="H54" s="863"/>
      <c r="I54" s="863"/>
      <c r="J54" s="863"/>
      <c r="K54" s="863"/>
      <c r="L54" s="863"/>
      <c r="M54" s="863"/>
      <c r="N54" s="864"/>
    </row>
    <row r="55" spans="1:14" ht="31.5" customHeight="1" x14ac:dyDescent="0.25">
      <c r="A55" s="68" t="s">
        <v>307</v>
      </c>
      <c r="B55" s="867" t="s">
        <v>308</v>
      </c>
      <c r="C55" s="868"/>
      <c r="D55" s="868"/>
      <c r="E55" s="868"/>
      <c r="F55" s="869"/>
      <c r="G55" s="870" t="s">
        <v>309</v>
      </c>
      <c r="H55" s="870"/>
      <c r="I55" s="870" t="s">
        <v>310</v>
      </c>
      <c r="J55" s="870"/>
      <c r="K55" s="870" t="s">
        <v>311</v>
      </c>
      <c r="L55" s="870"/>
      <c r="M55" s="871" t="s">
        <v>312</v>
      </c>
      <c r="N55" s="871"/>
    </row>
    <row r="56" spans="1:14" x14ac:dyDescent="0.25">
      <c r="A56" s="135" t="s">
        <v>752</v>
      </c>
      <c r="B56" s="831" t="s">
        <v>374</v>
      </c>
      <c r="C56" s="838"/>
      <c r="D56" s="838"/>
      <c r="E56" s="838"/>
      <c r="F56" s="839"/>
      <c r="G56" s="840">
        <v>27.3</v>
      </c>
      <c r="H56" s="841"/>
      <c r="I56" s="842">
        <v>70</v>
      </c>
      <c r="J56" s="842"/>
      <c r="K56" s="842"/>
      <c r="L56" s="842"/>
      <c r="M56" s="836">
        <f>G56*I56</f>
        <v>1911</v>
      </c>
      <c r="N56" s="836"/>
    </row>
    <row r="57" spans="1:14" x14ac:dyDescent="0.25">
      <c r="A57" s="135" t="s">
        <v>752</v>
      </c>
      <c r="B57" s="831" t="s">
        <v>378</v>
      </c>
      <c r="C57" s="838"/>
      <c r="D57" s="838"/>
      <c r="E57" s="838"/>
      <c r="F57" s="839"/>
      <c r="G57" s="840">
        <v>28.3</v>
      </c>
      <c r="H57" s="841"/>
      <c r="I57" s="842">
        <v>10</v>
      </c>
      <c r="J57" s="842"/>
      <c r="K57" s="842"/>
      <c r="L57" s="842"/>
      <c r="M57" s="836">
        <f>G57*I57</f>
        <v>283</v>
      </c>
      <c r="N57" s="836"/>
    </row>
    <row r="58" spans="1:14" ht="10.5" customHeight="1" x14ac:dyDescent="0.25">
      <c r="A58" s="135" t="s">
        <v>752</v>
      </c>
      <c r="B58" s="831" t="s">
        <v>376</v>
      </c>
      <c r="C58" s="838"/>
      <c r="D58" s="838"/>
      <c r="E58" s="838"/>
      <c r="F58" s="839"/>
      <c r="G58" s="840">
        <v>25.6</v>
      </c>
      <c r="H58" s="841"/>
      <c r="I58" s="842">
        <v>40</v>
      </c>
      <c r="J58" s="842"/>
      <c r="K58" s="842"/>
      <c r="L58" s="842"/>
      <c r="M58" s="836">
        <f>G58*I58</f>
        <v>1024</v>
      </c>
      <c r="N58" s="836"/>
    </row>
    <row r="59" spans="1:14" x14ac:dyDescent="0.25">
      <c r="A59" s="135" t="s">
        <v>752</v>
      </c>
      <c r="B59" s="831" t="s">
        <v>377</v>
      </c>
      <c r="C59" s="838"/>
      <c r="D59" s="838"/>
      <c r="E59" s="838"/>
      <c r="F59" s="839"/>
      <c r="G59" s="840">
        <v>27.4</v>
      </c>
      <c r="H59" s="841"/>
      <c r="I59" s="842">
        <v>50</v>
      </c>
      <c r="J59" s="842"/>
      <c r="K59" s="842"/>
      <c r="L59" s="842"/>
      <c r="M59" s="836">
        <f>G59*I59</f>
        <v>1370</v>
      </c>
      <c r="N59" s="836"/>
    </row>
    <row r="60" spans="1:14" x14ac:dyDescent="0.25">
      <c r="A60" s="69"/>
      <c r="B60" s="1212"/>
      <c r="C60" s="838"/>
      <c r="D60" s="838"/>
      <c r="E60" s="838"/>
      <c r="F60" s="839"/>
      <c r="G60" s="840"/>
      <c r="H60" s="841"/>
      <c r="I60" s="842"/>
      <c r="J60" s="842"/>
      <c r="K60" s="842"/>
      <c r="L60" s="842"/>
      <c r="M60" s="1213"/>
      <c r="N60" s="1213"/>
    </row>
    <row r="61" spans="1:14" x14ac:dyDescent="0.25">
      <c r="A61" s="69"/>
      <c r="B61" s="1212"/>
      <c r="C61" s="838"/>
      <c r="D61" s="838"/>
      <c r="E61" s="838"/>
      <c r="F61" s="839"/>
      <c r="G61" s="840"/>
      <c r="H61" s="841"/>
      <c r="I61" s="842"/>
      <c r="J61" s="842"/>
      <c r="K61" s="842"/>
      <c r="L61" s="842"/>
      <c r="M61" s="1213"/>
      <c r="N61" s="1213"/>
    </row>
    <row r="62" spans="1:14" x14ac:dyDescent="0.25">
      <c r="A62" s="69"/>
      <c r="B62" s="1212"/>
      <c r="C62" s="838"/>
      <c r="D62" s="838"/>
      <c r="E62" s="838"/>
      <c r="F62" s="839"/>
      <c r="G62" s="840"/>
      <c r="H62" s="841"/>
      <c r="I62" s="842"/>
      <c r="J62" s="842"/>
      <c r="K62" s="842"/>
      <c r="L62" s="842"/>
      <c r="M62" s="1213"/>
      <c r="N62" s="1213"/>
    </row>
    <row r="63" spans="1:14" x14ac:dyDescent="0.25">
      <c r="A63" s="70">
        <f>COUNTA(B56:F62)</f>
        <v>4</v>
      </c>
      <c r="B63" s="860" t="s">
        <v>313</v>
      </c>
      <c r="C63" s="860"/>
      <c r="D63" s="860"/>
      <c r="E63" s="860"/>
      <c r="F63" s="860"/>
      <c r="G63" s="860"/>
      <c r="H63" s="860"/>
      <c r="I63" s="860"/>
      <c r="J63" s="860"/>
      <c r="K63" s="860"/>
      <c r="L63" s="861"/>
      <c r="M63" s="850">
        <f>SUM(M56:N62)</f>
        <v>4588</v>
      </c>
      <c r="N63" s="851"/>
    </row>
    <row r="64" spans="1:14" x14ac:dyDescent="0.25">
      <c r="A64" s="67"/>
      <c r="B64" s="67"/>
      <c r="C64" s="67"/>
      <c r="D64" s="67"/>
      <c r="E64" s="67"/>
      <c r="F64" s="67"/>
      <c r="G64" s="67"/>
      <c r="H64" s="67"/>
      <c r="I64" s="67"/>
      <c r="J64" s="67"/>
      <c r="K64" s="67"/>
      <c r="L64" s="67"/>
      <c r="M64" s="67"/>
      <c r="N64" s="67"/>
    </row>
    <row r="65" spans="1:46" x14ac:dyDescent="0.25">
      <c r="A65" s="862" t="s">
        <v>314</v>
      </c>
      <c r="B65" s="863"/>
      <c r="C65" s="863"/>
      <c r="D65" s="863"/>
      <c r="E65" s="863"/>
      <c r="F65" s="863"/>
      <c r="G65" s="863"/>
      <c r="H65" s="863"/>
      <c r="I65" s="863"/>
      <c r="J65" s="863"/>
      <c r="K65" s="863"/>
      <c r="L65" s="863"/>
      <c r="M65" s="863"/>
      <c r="N65" s="864"/>
    </row>
    <row r="66" spans="1:46" x14ac:dyDescent="0.25">
      <c r="A66" s="844" t="s">
        <v>315</v>
      </c>
      <c r="B66" s="845"/>
      <c r="C66" s="845"/>
      <c r="D66" s="846"/>
      <c r="E66" s="844" t="s">
        <v>115</v>
      </c>
      <c r="F66" s="845"/>
      <c r="G66" s="845"/>
      <c r="H66" s="845"/>
      <c r="I66" s="845"/>
      <c r="J66" s="845"/>
      <c r="K66" s="845"/>
      <c r="L66" s="845"/>
      <c r="M66" s="847" t="s">
        <v>316</v>
      </c>
      <c r="N66" s="848"/>
    </row>
    <row r="67" spans="1:46" x14ac:dyDescent="0.25">
      <c r="A67" s="857"/>
      <c r="B67" s="853"/>
      <c r="C67" s="853"/>
      <c r="D67" s="854"/>
      <c r="E67" s="852"/>
      <c r="F67" s="853"/>
      <c r="G67" s="853"/>
      <c r="H67" s="853"/>
      <c r="I67" s="853"/>
      <c r="J67" s="853"/>
      <c r="K67" s="853"/>
      <c r="L67" s="853"/>
      <c r="M67" s="855"/>
      <c r="N67" s="856"/>
    </row>
    <row r="68" spans="1:46" x14ac:dyDescent="0.25">
      <c r="A68" s="852"/>
      <c r="B68" s="853"/>
      <c r="C68" s="853"/>
      <c r="D68" s="854"/>
      <c r="E68" s="852"/>
      <c r="F68" s="853"/>
      <c r="G68" s="853"/>
      <c r="H68" s="853"/>
      <c r="I68" s="853"/>
      <c r="J68" s="853"/>
      <c r="K68" s="853"/>
      <c r="L68" s="853"/>
      <c r="M68" s="855"/>
      <c r="N68" s="856"/>
    </row>
    <row r="69" spans="1:46" x14ac:dyDescent="0.25">
      <c r="A69" s="847" t="s">
        <v>317</v>
      </c>
      <c r="B69" s="849"/>
      <c r="C69" s="849"/>
      <c r="D69" s="849"/>
      <c r="E69" s="849"/>
      <c r="F69" s="849"/>
      <c r="G69" s="849"/>
      <c r="H69" s="849"/>
      <c r="I69" s="849"/>
      <c r="J69" s="849"/>
      <c r="K69" s="849"/>
      <c r="L69" s="848"/>
      <c r="M69" s="850">
        <f>SUM(M63)</f>
        <v>4588</v>
      </c>
      <c r="N69" s="851"/>
    </row>
    <row r="71" spans="1:46" x14ac:dyDescent="0.25">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row>
    <row r="72" spans="1:46" ht="15" x14ac:dyDescent="0.25">
      <c r="B72" s="398" t="s">
        <v>852</v>
      </c>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473"/>
      <c r="AS72" s="473"/>
      <c r="AT72" s="473"/>
    </row>
    <row r="73" spans="1:46" ht="15" x14ac:dyDescent="0.25">
      <c r="B73" s="398" t="s">
        <v>853</v>
      </c>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row>
    <row r="74" spans="1:46" ht="15" x14ac:dyDescent="0.25">
      <c r="B74" s="398" t="s">
        <v>854</v>
      </c>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row>
    <row r="75" spans="1:46" ht="15" x14ac:dyDescent="0.25">
      <c r="B75" s="398" t="s">
        <v>855</v>
      </c>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row>
    <row r="76" spans="1:46" ht="15" x14ac:dyDescent="0.25">
      <c r="B76" s="398" t="s">
        <v>856</v>
      </c>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row>
    <row r="77" spans="1:46" ht="15" x14ac:dyDescent="0.25">
      <c r="B77" s="399" t="s">
        <v>857</v>
      </c>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row>
    <row r="78" spans="1:46" ht="15" x14ac:dyDescent="0.25">
      <c r="B78" s="399" t="s">
        <v>858</v>
      </c>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row>
    <row r="79" spans="1:46" ht="15" x14ac:dyDescent="0.25">
      <c r="B79" s="399" t="s">
        <v>859</v>
      </c>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row>
    <row r="80" spans="1:46" ht="15" x14ac:dyDescent="0.25">
      <c r="B80" s="398" t="s">
        <v>860</v>
      </c>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row>
    <row r="81" spans="2:46" ht="15" x14ac:dyDescent="0.25">
      <c r="B81" s="398"/>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row>
    <row r="82" spans="2:46" ht="15" x14ac:dyDescent="0.25">
      <c r="B82" s="398" t="s">
        <v>861</v>
      </c>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row>
    <row r="83" spans="2:46" ht="15" x14ac:dyDescent="0.25">
      <c r="B83" s="398"/>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row>
    <row r="84" spans="2:46" ht="15" x14ac:dyDescent="0.25">
      <c r="B84" s="398" t="s">
        <v>862</v>
      </c>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row>
    <row r="85" spans="2:46" ht="15" x14ac:dyDescent="0.25">
      <c r="B85" s="400"/>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row>
    <row r="86" spans="2:46" x14ac:dyDescent="0.25">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row>
    <row r="87" spans="2:46" ht="15" x14ac:dyDescent="0.25">
      <c r="B87" s="473"/>
      <c r="C87" s="473"/>
      <c r="D87" t="s">
        <v>863</v>
      </c>
      <c r="E87"/>
      <c r="F87"/>
      <c r="G87"/>
      <c r="H87"/>
      <c r="I87"/>
      <c r="J87"/>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row>
    <row r="88" spans="2:46" x14ac:dyDescent="0.25">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73"/>
      <c r="AM88" s="473"/>
      <c r="AN88" s="473"/>
      <c r="AO88" s="473"/>
      <c r="AP88" s="473"/>
      <c r="AQ88" s="473"/>
      <c r="AR88" s="473"/>
      <c r="AS88" s="473"/>
      <c r="AT88" s="473"/>
    </row>
    <row r="65387" spans="251:255" x14ac:dyDescent="0.25">
      <c r="IQ65387" s="56" t="s">
        <v>318</v>
      </c>
      <c r="IR65387" s="56" t="s">
        <v>319</v>
      </c>
      <c r="IS65387" s="56" t="s">
        <v>320</v>
      </c>
      <c r="IT65387" s="56" t="s">
        <v>321</v>
      </c>
      <c r="IU65387" s="56" t="s">
        <v>322</v>
      </c>
    </row>
    <row r="65388" spans="251:255" x14ac:dyDescent="0.25">
      <c r="IQ65388" s="56" t="e">
        <f>#REF!&amp;$C$8</f>
        <v>#REF!</v>
      </c>
      <c r="IR65388" s="56" t="e">
        <f>#REF!</f>
        <v>#REF!</v>
      </c>
      <c r="IS65388" s="56" t="e">
        <f>$B$24&amp;" - "&amp;$B$25&amp;" - "&amp;#REF!&amp;" - "&amp;$I$28&amp;" - "&amp;#REF!&amp;" - "&amp;#REF!&amp;" - "&amp;#REF!&amp;" - "&amp;#REF!</f>
        <v>#REF!</v>
      </c>
      <c r="IT65388" s="56"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6" t="e">
        <f>#REF!</f>
        <v>#REF!</v>
      </c>
    </row>
  </sheetData>
  <mergeCells count="150">
    <mergeCell ref="A5:D6"/>
    <mergeCell ref="E5:H6"/>
    <mergeCell ref="I5:N5"/>
    <mergeCell ref="I6:J6"/>
    <mergeCell ref="K6:L6"/>
    <mergeCell ref="M6:N6"/>
    <mergeCell ref="A1:N1"/>
    <mergeCell ref="A2:D2"/>
    <mergeCell ref="E2:H2"/>
    <mergeCell ref="I2:N2"/>
    <mergeCell ref="A3:D4"/>
    <mergeCell ref="E3:H4"/>
    <mergeCell ref="I3:N4"/>
    <mergeCell ref="A9:B9"/>
    <mergeCell ref="C9:N9"/>
    <mergeCell ref="A10:B22"/>
    <mergeCell ref="C10:N22"/>
    <mergeCell ref="A23:N23"/>
    <mergeCell ref="B24:G24"/>
    <mergeCell ref="B28:G28"/>
    <mergeCell ref="A7:D7"/>
    <mergeCell ref="E7:H7"/>
    <mergeCell ref="I7:J7"/>
    <mergeCell ref="K7:L7"/>
    <mergeCell ref="M7:N7"/>
    <mergeCell ref="A8:B8"/>
    <mergeCell ref="C8:N8"/>
    <mergeCell ref="I24:N24"/>
    <mergeCell ref="I28:N28"/>
    <mergeCell ref="A29:N29"/>
    <mergeCell ref="A30:H30"/>
    <mergeCell ref="I30:J30"/>
    <mergeCell ref="K30:L30"/>
    <mergeCell ref="M30:N30"/>
    <mergeCell ref="B25:G25"/>
    <mergeCell ref="I25:N25"/>
    <mergeCell ref="B26:G26"/>
    <mergeCell ref="I26:N26"/>
    <mergeCell ref="B27:G27"/>
    <mergeCell ref="I27:N27"/>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9:N39"/>
    <mergeCell ref="A40:B40"/>
    <mergeCell ref="A41:B41"/>
    <mergeCell ref="A42:B42"/>
    <mergeCell ref="A43:B43"/>
    <mergeCell ref="A44:B44"/>
    <mergeCell ref="A37:H37"/>
    <mergeCell ref="I37:J37"/>
    <mergeCell ref="K37:L37"/>
    <mergeCell ref="M37:N37"/>
    <mergeCell ref="A54:N54"/>
    <mergeCell ref="B55:F55"/>
    <mergeCell ref="G55:H55"/>
    <mergeCell ref="I55:J55"/>
    <mergeCell ref="K55:L55"/>
    <mergeCell ref="M55:N55"/>
    <mergeCell ref="A45:B45"/>
    <mergeCell ref="A46:B46"/>
    <mergeCell ref="A47:B48"/>
    <mergeCell ref="A49:B50"/>
    <mergeCell ref="A51:B52"/>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2:F62"/>
    <mergeCell ref="G62:H62"/>
    <mergeCell ref="I62:J62"/>
    <mergeCell ref="K62:L62"/>
    <mergeCell ref="M62:N62"/>
    <mergeCell ref="B63:L63"/>
    <mergeCell ref="M63:N63"/>
    <mergeCell ref="B60:F60"/>
    <mergeCell ref="G60:H60"/>
    <mergeCell ref="I60:J60"/>
    <mergeCell ref="K60:L60"/>
    <mergeCell ref="M60:N60"/>
    <mergeCell ref="B61:F61"/>
    <mergeCell ref="G61:H61"/>
    <mergeCell ref="I61:J61"/>
    <mergeCell ref="K61:L61"/>
    <mergeCell ref="M61:N61"/>
    <mergeCell ref="A69:L69"/>
    <mergeCell ref="M69:N69"/>
    <mergeCell ref="A68:D68"/>
    <mergeCell ref="E68:L68"/>
    <mergeCell ref="M68:N68"/>
    <mergeCell ref="A65:N65"/>
    <mergeCell ref="A66:D66"/>
    <mergeCell ref="E66:L66"/>
    <mergeCell ref="M66:N66"/>
    <mergeCell ref="A67:D67"/>
    <mergeCell ref="E67:L67"/>
    <mergeCell ref="M67:N67"/>
  </mergeCells>
  <conditionalFormatting sqref="C45:M45 C49:N49 C51:N51 C41:N44 C46:N47">
    <cfRule type="cellIs" dxfId="26" priority="1" stopIfTrue="1" operator="equal">
      <formula>"x"</formula>
    </cfRule>
  </conditionalFormatting>
  <conditionalFormatting sqref="C48:N48 N45 C50:N50 C52:N52">
    <cfRule type="cellIs" dxfId="2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500-000000000000}"/>
  </dataValidations>
  <pageMargins left="0.75" right="0.75" top="1" bottom="1" header="0.5" footer="0.5"/>
  <pageSetup paperSize="9" fitToHeight="0"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U65388"/>
  <sheetViews>
    <sheetView topLeftCell="A46" zoomScaleNormal="100" workbookViewId="0">
      <selection activeCell="Q36" sqref="Q36:R36"/>
    </sheetView>
  </sheetViews>
  <sheetFormatPr defaultRowHeight="12.75" x14ac:dyDescent="0.25"/>
  <cols>
    <col min="1" max="1" width="9.42578125" style="55" customWidth="1"/>
    <col min="2" max="2" width="15.28515625" style="55" customWidth="1"/>
    <col min="3" max="3" width="6.28515625" style="55" customWidth="1"/>
    <col min="4" max="7" width="6.5703125" style="55" customWidth="1"/>
    <col min="8" max="8" width="5.42578125" style="55" customWidth="1"/>
    <col min="9" max="9" width="6.5703125" style="55" customWidth="1"/>
    <col min="10" max="10" width="6.85546875" style="55" customWidth="1"/>
    <col min="11" max="11" width="6.5703125" style="55" customWidth="1"/>
    <col min="12" max="12" width="7" style="55" customWidth="1"/>
    <col min="13" max="13" width="6.5703125" style="55" customWidth="1"/>
    <col min="14" max="14" width="7.28515625" style="55" customWidth="1"/>
    <col min="15" max="15" width="7.5703125" style="55" customWidth="1"/>
    <col min="16" max="16" width="3.5703125" style="55" customWidth="1"/>
    <col min="17" max="17" width="6.7109375" style="55" customWidth="1"/>
    <col min="18" max="18" width="5.28515625" style="55" customWidth="1"/>
    <col min="19" max="244" width="9.140625" style="55"/>
    <col min="245" max="245" width="14.140625" style="55" bestFit="1" customWidth="1"/>
    <col min="246" max="16384" width="9.140625" style="55"/>
  </cols>
  <sheetData>
    <row r="1" spans="1:14" ht="18" customHeight="1" thickBot="1" x14ac:dyDescent="0.3">
      <c r="A1" s="912" t="s">
        <v>390</v>
      </c>
      <c r="B1" s="912"/>
      <c r="C1" s="912"/>
      <c r="D1" s="912"/>
      <c r="E1" s="912"/>
      <c r="F1" s="912"/>
      <c r="G1" s="912"/>
      <c r="H1" s="912"/>
      <c r="I1" s="912"/>
      <c r="J1" s="912"/>
      <c r="K1" s="912"/>
      <c r="L1" s="912"/>
      <c r="M1" s="912"/>
      <c r="N1" s="912"/>
    </row>
    <row r="2" spans="1:14" s="57" customFormat="1" ht="37.5" customHeight="1" x14ac:dyDescent="0.25">
      <c r="A2" s="913" t="s">
        <v>391</v>
      </c>
      <c r="B2" s="914"/>
      <c r="C2" s="914"/>
      <c r="D2" s="915"/>
      <c r="E2" s="916" t="s">
        <v>556</v>
      </c>
      <c r="F2" s="917"/>
      <c r="G2" s="917"/>
      <c r="H2" s="918"/>
      <c r="I2" s="1039" t="s">
        <v>393</v>
      </c>
      <c r="J2" s="1040"/>
      <c r="K2" s="1040"/>
      <c r="L2" s="1040"/>
      <c r="M2" s="1040"/>
      <c r="N2" s="1065"/>
    </row>
    <row r="3" spans="1:14" s="57" customFormat="1" ht="12.75" customHeight="1" x14ac:dyDescent="0.25">
      <c r="A3" s="928" t="s">
        <v>392</v>
      </c>
      <c r="B3" s="929"/>
      <c r="C3" s="929"/>
      <c r="D3" s="930"/>
      <c r="E3" s="934" t="s">
        <v>557</v>
      </c>
      <c r="F3" s="935"/>
      <c r="G3" s="935"/>
      <c r="H3" s="935"/>
      <c r="I3" s="936" t="s">
        <v>558</v>
      </c>
      <c r="J3" s="937"/>
      <c r="K3" s="937"/>
      <c r="L3" s="938"/>
      <c r="M3" s="938"/>
      <c r="N3" s="939"/>
    </row>
    <row r="4" spans="1:14" s="57" customFormat="1" ht="21.75" customHeight="1" x14ac:dyDescent="0.25">
      <c r="A4" s="931"/>
      <c r="B4" s="932"/>
      <c r="C4" s="932"/>
      <c r="D4" s="933"/>
      <c r="E4" s="935"/>
      <c r="F4" s="935"/>
      <c r="G4" s="935"/>
      <c r="H4" s="935"/>
      <c r="I4" s="940"/>
      <c r="J4" s="941"/>
      <c r="K4" s="941"/>
      <c r="L4" s="941"/>
      <c r="M4" s="941"/>
      <c r="N4" s="942"/>
    </row>
    <row r="5" spans="1:14" s="57" customFormat="1" ht="21.75" customHeight="1" x14ac:dyDescent="0.25">
      <c r="A5" s="943" t="s">
        <v>279</v>
      </c>
      <c r="B5" s="944"/>
      <c r="C5" s="944"/>
      <c r="D5" s="945"/>
      <c r="E5" s="949" t="s">
        <v>496</v>
      </c>
      <c r="F5" s="949"/>
      <c r="G5" s="949"/>
      <c r="H5" s="950"/>
      <c r="I5" s="953" t="s">
        <v>280</v>
      </c>
      <c r="J5" s="953"/>
      <c r="K5" s="953"/>
      <c r="L5" s="953"/>
      <c r="M5" s="953"/>
      <c r="N5" s="953"/>
    </row>
    <row r="6" spans="1:14" s="57" customFormat="1" ht="19.5" customHeight="1" x14ac:dyDescent="0.25">
      <c r="A6" s="946"/>
      <c r="B6" s="947"/>
      <c r="C6" s="947"/>
      <c r="D6" s="948"/>
      <c r="E6" s="951"/>
      <c r="F6" s="951"/>
      <c r="G6" s="951"/>
      <c r="H6" s="952"/>
      <c r="I6" s="954">
        <v>2021</v>
      </c>
      <c r="J6" s="955"/>
      <c r="K6" s="871">
        <v>2022</v>
      </c>
      <c r="L6" s="871"/>
      <c r="M6" s="871">
        <v>2023</v>
      </c>
      <c r="N6" s="871"/>
    </row>
    <row r="7" spans="1:14" s="57" customFormat="1" ht="31.5" customHeight="1" x14ac:dyDescent="0.25">
      <c r="A7" s="920" t="s">
        <v>281</v>
      </c>
      <c r="B7" s="921"/>
      <c r="C7" s="921"/>
      <c r="D7" s="922"/>
      <c r="E7" s="923"/>
      <c r="F7" s="923"/>
      <c r="G7" s="923"/>
      <c r="H7" s="924"/>
      <c r="I7" s="925" t="s">
        <v>338</v>
      </c>
      <c r="J7" s="926"/>
      <c r="K7" s="927" t="s">
        <v>338</v>
      </c>
      <c r="L7" s="927"/>
      <c r="M7" s="927" t="s">
        <v>338</v>
      </c>
      <c r="N7" s="927"/>
    </row>
    <row r="8" spans="1:14" ht="45.75" customHeight="1" x14ac:dyDescent="0.25">
      <c r="A8" s="972" t="s">
        <v>283</v>
      </c>
      <c r="B8" s="973"/>
      <c r="C8" s="1060" t="s">
        <v>497</v>
      </c>
      <c r="D8" s="975"/>
      <c r="E8" s="975"/>
      <c r="F8" s="975"/>
      <c r="G8" s="975"/>
      <c r="H8" s="975"/>
      <c r="I8" s="975"/>
      <c r="J8" s="975"/>
      <c r="K8" s="975"/>
      <c r="L8" s="975"/>
      <c r="M8" s="975"/>
      <c r="N8" s="976"/>
    </row>
    <row r="9" spans="1:14" ht="38.25" hidden="1" customHeight="1" x14ac:dyDescent="0.25">
      <c r="A9" s="972"/>
      <c r="B9" s="973"/>
      <c r="C9" s="974"/>
      <c r="D9" s="1023"/>
      <c r="E9" s="1023"/>
      <c r="F9" s="1023"/>
      <c r="G9" s="1023"/>
      <c r="H9" s="1023"/>
      <c r="I9" s="1023"/>
      <c r="J9" s="1023"/>
      <c r="K9" s="1023"/>
      <c r="L9" s="1023"/>
      <c r="M9" s="1023"/>
      <c r="N9" s="1024"/>
    </row>
    <row r="10" spans="1:14" ht="19.5" customHeight="1" x14ac:dyDescent="0.25">
      <c r="A10" s="956" t="s">
        <v>284</v>
      </c>
      <c r="B10" s="957"/>
      <c r="C10" s="1025" t="s">
        <v>495</v>
      </c>
      <c r="D10" s="963"/>
      <c r="E10" s="963"/>
      <c r="F10" s="963"/>
      <c r="G10" s="963"/>
      <c r="H10" s="963"/>
      <c r="I10" s="963"/>
      <c r="J10" s="963"/>
      <c r="K10" s="963"/>
      <c r="L10" s="963"/>
      <c r="M10" s="963"/>
      <c r="N10" s="964"/>
    </row>
    <row r="11" spans="1:14" ht="19.5" customHeight="1" x14ac:dyDescent="0.25">
      <c r="A11" s="958"/>
      <c r="B11" s="959"/>
      <c r="C11" s="965"/>
      <c r="D11" s="966"/>
      <c r="E11" s="966"/>
      <c r="F11" s="966"/>
      <c r="G11" s="966"/>
      <c r="H11" s="966"/>
      <c r="I11" s="966"/>
      <c r="J11" s="966"/>
      <c r="K11" s="966"/>
      <c r="L11" s="966"/>
      <c r="M11" s="966"/>
      <c r="N11" s="967"/>
    </row>
    <row r="12" spans="1:14" ht="22.5" customHeight="1" x14ac:dyDescent="0.25">
      <c r="A12" s="958"/>
      <c r="B12" s="959"/>
      <c r="C12" s="965"/>
      <c r="D12" s="966"/>
      <c r="E12" s="966"/>
      <c r="F12" s="966"/>
      <c r="G12" s="966"/>
      <c r="H12" s="966"/>
      <c r="I12" s="966"/>
      <c r="J12" s="966"/>
      <c r="K12" s="966"/>
      <c r="L12" s="966"/>
      <c r="M12" s="966"/>
      <c r="N12" s="967"/>
    </row>
    <row r="13" spans="1:14" ht="21" customHeight="1" x14ac:dyDescent="0.25">
      <c r="A13" s="958"/>
      <c r="B13" s="959"/>
      <c r="C13" s="965"/>
      <c r="D13" s="966"/>
      <c r="E13" s="966"/>
      <c r="F13" s="966"/>
      <c r="G13" s="966"/>
      <c r="H13" s="966"/>
      <c r="I13" s="966"/>
      <c r="J13" s="966"/>
      <c r="K13" s="966"/>
      <c r="L13" s="966"/>
      <c r="M13" s="966"/>
      <c r="N13" s="967"/>
    </row>
    <row r="14" spans="1:14" ht="18.75" hidden="1" customHeight="1" x14ac:dyDescent="0.25">
      <c r="A14" s="958"/>
      <c r="B14" s="959"/>
      <c r="C14" s="965"/>
      <c r="D14" s="966"/>
      <c r="E14" s="966"/>
      <c r="F14" s="966"/>
      <c r="G14" s="966"/>
      <c r="H14" s="966"/>
      <c r="I14" s="966"/>
      <c r="J14" s="966"/>
      <c r="K14" s="966"/>
      <c r="L14" s="966"/>
      <c r="M14" s="966"/>
      <c r="N14" s="967"/>
    </row>
    <row r="15" spans="1:14" ht="16.5" hidden="1" customHeight="1" x14ac:dyDescent="0.25">
      <c r="A15" s="958"/>
      <c r="B15" s="959"/>
      <c r="C15" s="965"/>
      <c r="D15" s="966"/>
      <c r="E15" s="966"/>
      <c r="F15" s="966"/>
      <c r="G15" s="966"/>
      <c r="H15" s="966"/>
      <c r="I15" s="966"/>
      <c r="J15" s="966"/>
      <c r="K15" s="966"/>
      <c r="L15" s="966"/>
      <c r="M15" s="966"/>
      <c r="N15" s="967"/>
    </row>
    <row r="16" spans="1:14" ht="23.25" hidden="1" customHeight="1" x14ac:dyDescent="0.25">
      <c r="A16" s="958"/>
      <c r="B16" s="959"/>
      <c r="C16" s="965"/>
      <c r="D16" s="966"/>
      <c r="E16" s="966"/>
      <c r="F16" s="966"/>
      <c r="G16" s="966"/>
      <c r="H16" s="966"/>
      <c r="I16" s="966"/>
      <c r="J16" s="966"/>
      <c r="K16" s="966"/>
      <c r="L16" s="966"/>
      <c r="M16" s="966"/>
      <c r="N16" s="967"/>
    </row>
    <row r="17" spans="1:29" ht="20.25" customHeight="1" x14ac:dyDescent="0.25">
      <c r="A17" s="958"/>
      <c r="B17" s="959"/>
      <c r="C17" s="965"/>
      <c r="D17" s="966"/>
      <c r="E17" s="966"/>
      <c r="F17" s="966"/>
      <c r="G17" s="966"/>
      <c r="H17" s="966"/>
      <c r="I17" s="966"/>
      <c r="J17" s="966"/>
      <c r="K17" s="966"/>
      <c r="L17" s="966"/>
      <c r="M17" s="966"/>
      <c r="N17" s="967"/>
    </row>
    <row r="18" spans="1:29" ht="13.5" customHeight="1" x14ac:dyDescent="0.25">
      <c r="A18" s="958"/>
      <c r="B18" s="959"/>
      <c r="C18" s="965"/>
      <c r="D18" s="966"/>
      <c r="E18" s="966"/>
      <c r="F18" s="966"/>
      <c r="G18" s="966"/>
      <c r="H18" s="966"/>
      <c r="I18" s="966"/>
      <c r="J18" s="966"/>
      <c r="K18" s="966"/>
      <c r="L18" s="966"/>
      <c r="M18" s="966"/>
      <c r="N18" s="967"/>
    </row>
    <row r="19" spans="1:29" ht="13.5" customHeight="1" x14ac:dyDescent="0.25">
      <c r="A19" s="958"/>
      <c r="B19" s="959"/>
      <c r="C19" s="965"/>
      <c r="D19" s="966"/>
      <c r="E19" s="966"/>
      <c r="F19" s="966"/>
      <c r="G19" s="966"/>
      <c r="H19" s="966"/>
      <c r="I19" s="966"/>
      <c r="J19" s="966"/>
      <c r="K19" s="966"/>
      <c r="L19" s="966"/>
      <c r="M19" s="966"/>
      <c r="N19" s="967"/>
    </row>
    <row r="20" spans="1:29" ht="13.5" customHeight="1" x14ac:dyDescent="0.25">
      <c r="A20" s="958"/>
      <c r="B20" s="959"/>
      <c r="C20" s="965"/>
      <c r="D20" s="966"/>
      <c r="E20" s="966"/>
      <c r="F20" s="966"/>
      <c r="G20" s="966"/>
      <c r="H20" s="966"/>
      <c r="I20" s="966"/>
      <c r="J20" s="966"/>
      <c r="K20" s="966"/>
      <c r="L20" s="966"/>
      <c r="M20" s="966"/>
      <c r="N20" s="967"/>
    </row>
    <row r="21" spans="1:29" ht="13.5" customHeight="1" x14ac:dyDescent="0.25">
      <c r="A21" s="958"/>
      <c r="B21" s="959"/>
      <c r="C21" s="965"/>
      <c r="D21" s="966"/>
      <c r="E21" s="966"/>
      <c r="F21" s="966"/>
      <c r="G21" s="966"/>
      <c r="H21" s="966"/>
      <c r="I21" s="966"/>
      <c r="J21" s="966"/>
      <c r="K21" s="966"/>
      <c r="L21" s="966"/>
      <c r="M21" s="966"/>
      <c r="N21" s="967"/>
    </row>
    <row r="22" spans="1:29" ht="13.5" customHeight="1" x14ac:dyDescent="0.25">
      <c r="A22" s="960"/>
      <c r="B22" s="961"/>
      <c r="C22" s="968"/>
      <c r="D22" s="969"/>
      <c r="E22" s="969"/>
      <c r="F22" s="969"/>
      <c r="G22" s="969"/>
      <c r="H22" s="969"/>
      <c r="I22" s="969"/>
      <c r="J22" s="969"/>
      <c r="K22" s="969"/>
      <c r="L22" s="969"/>
      <c r="M22" s="969"/>
      <c r="N22" s="970"/>
    </row>
    <row r="23" spans="1:29" ht="18.75" customHeight="1" x14ac:dyDescent="0.25">
      <c r="A23" s="885" t="s">
        <v>0</v>
      </c>
      <c r="B23" s="971"/>
      <c r="C23" s="971"/>
      <c r="D23" s="971"/>
      <c r="E23" s="971"/>
      <c r="F23" s="971"/>
      <c r="G23" s="971"/>
      <c r="H23" s="971"/>
      <c r="I23" s="971"/>
      <c r="J23" s="971"/>
      <c r="K23" s="971"/>
      <c r="L23" s="971"/>
      <c r="M23" s="971"/>
      <c r="N23" s="886"/>
      <c r="R23" s="58"/>
      <c r="S23" s="58"/>
      <c r="T23" s="58"/>
      <c r="U23" s="58"/>
      <c r="V23" s="58"/>
      <c r="W23" s="58"/>
      <c r="X23" s="58"/>
      <c r="Y23" s="58"/>
      <c r="Z23" s="58"/>
      <c r="AA23" s="58"/>
      <c r="AB23" s="58"/>
      <c r="AC23" s="58"/>
    </row>
    <row r="24" spans="1:29" ht="17.25" customHeight="1" x14ac:dyDescent="0.25">
      <c r="A24" s="59">
        <v>1</v>
      </c>
      <c r="B24" s="907" t="s">
        <v>498</v>
      </c>
      <c r="C24" s="908"/>
      <c r="D24" s="908"/>
      <c r="E24" s="908"/>
      <c r="F24" s="908"/>
      <c r="G24" s="909"/>
      <c r="H24" s="59">
        <v>6</v>
      </c>
      <c r="I24" s="907"/>
      <c r="J24" s="908"/>
      <c r="K24" s="908"/>
      <c r="L24" s="908"/>
      <c r="M24" s="908"/>
      <c r="N24" s="909"/>
      <c r="R24" s="58"/>
      <c r="S24" s="58"/>
      <c r="T24" s="58"/>
      <c r="U24" s="58"/>
      <c r="V24" s="58"/>
      <c r="W24" s="58"/>
      <c r="X24" s="58"/>
      <c r="Y24" s="58"/>
      <c r="Z24" s="58"/>
      <c r="AA24" s="58"/>
      <c r="AB24" s="58"/>
      <c r="AC24" s="58"/>
    </row>
    <row r="25" spans="1:29" x14ac:dyDescent="0.25">
      <c r="A25" s="59">
        <v>2</v>
      </c>
      <c r="B25" s="907" t="s">
        <v>499</v>
      </c>
      <c r="C25" s="908"/>
      <c r="D25" s="908"/>
      <c r="E25" s="908"/>
      <c r="F25" s="908"/>
      <c r="G25" s="909"/>
      <c r="H25" s="59">
        <v>7</v>
      </c>
      <c r="I25" s="907"/>
      <c r="J25" s="908"/>
      <c r="K25" s="908"/>
      <c r="L25" s="908"/>
      <c r="M25" s="908"/>
      <c r="N25" s="909"/>
      <c r="R25" s="58"/>
      <c r="S25" s="58"/>
      <c r="T25" s="58"/>
      <c r="U25" s="58"/>
      <c r="V25" s="58"/>
      <c r="W25" s="58"/>
      <c r="X25" s="58"/>
      <c r="Y25" s="58"/>
      <c r="Z25" s="58"/>
      <c r="AA25" s="58"/>
      <c r="AB25" s="58"/>
      <c r="AC25" s="58"/>
    </row>
    <row r="26" spans="1:29" x14ac:dyDescent="0.25">
      <c r="A26" s="59">
        <v>3</v>
      </c>
      <c r="B26" s="907" t="s">
        <v>500</v>
      </c>
      <c r="C26" s="908"/>
      <c r="D26" s="908"/>
      <c r="E26" s="908"/>
      <c r="F26" s="908"/>
      <c r="G26" s="909"/>
      <c r="H26" s="59">
        <v>8</v>
      </c>
      <c r="I26" s="907"/>
      <c r="J26" s="908"/>
      <c r="K26" s="908"/>
      <c r="L26" s="908"/>
      <c r="M26" s="908"/>
      <c r="N26" s="909"/>
      <c r="R26" s="58"/>
      <c r="S26" s="58"/>
      <c r="T26" s="58"/>
      <c r="U26" s="58"/>
      <c r="V26" s="58"/>
      <c r="W26" s="58"/>
      <c r="X26" s="58"/>
      <c r="Y26" s="58"/>
      <c r="Z26" s="58"/>
      <c r="AA26" s="58"/>
      <c r="AB26" s="58"/>
      <c r="AC26" s="58"/>
    </row>
    <row r="27" spans="1:29" x14ac:dyDescent="0.25">
      <c r="A27" s="59">
        <v>4</v>
      </c>
      <c r="B27" s="907"/>
      <c r="C27" s="908"/>
      <c r="D27" s="908"/>
      <c r="E27" s="908"/>
      <c r="F27" s="908"/>
      <c r="G27" s="909"/>
      <c r="H27" s="59">
        <v>9</v>
      </c>
      <c r="I27" s="907"/>
      <c r="J27" s="908"/>
      <c r="K27" s="908"/>
      <c r="L27" s="908"/>
      <c r="M27" s="908"/>
      <c r="N27" s="909"/>
    </row>
    <row r="28" spans="1:29" x14ac:dyDescent="0.25">
      <c r="A28" s="59">
        <v>5</v>
      </c>
      <c r="B28" s="907"/>
      <c r="C28" s="908"/>
      <c r="D28" s="908"/>
      <c r="E28" s="908"/>
      <c r="F28" s="908"/>
      <c r="G28" s="909"/>
      <c r="H28" s="59">
        <v>10</v>
      </c>
      <c r="I28" s="910"/>
      <c r="J28" s="910"/>
      <c r="K28" s="910"/>
      <c r="L28" s="910"/>
      <c r="M28" s="910"/>
      <c r="N28" s="910"/>
    </row>
    <row r="29" spans="1:29" x14ac:dyDescent="0.25">
      <c r="A29" s="873" t="s">
        <v>286</v>
      </c>
      <c r="B29" s="874"/>
      <c r="C29" s="874"/>
      <c r="D29" s="874"/>
      <c r="E29" s="874"/>
      <c r="F29" s="874"/>
      <c r="G29" s="874"/>
      <c r="H29" s="874"/>
      <c r="I29" s="874"/>
      <c r="J29" s="874"/>
      <c r="K29" s="874"/>
      <c r="L29" s="874"/>
      <c r="M29" s="874"/>
      <c r="N29" s="875"/>
      <c r="O29" s="60"/>
      <c r="P29" s="60"/>
      <c r="Q29" s="60"/>
      <c r="R29" s="61"/>
    </row>
    <row r="30" spans="1:29" ht="24" customHeight="1" x14ac:dyDescent="0.25">
      <c r="A30" s="882" t="s">
        <v>287</v>
      </c>
      <c r="B30" s="883"/>
      <c r="C30" s="883"/>
      <c r="D30" s="883"/>
      <c r="E30" s="883"/>
      <c r="F30" s="883"/>
      <c r="G30" s="883"/>
      <c r="H30" s="884"/>
      <c r="I30" s="885" t="s">
        <v>759</v>
      </c>
      <c r="J30" s="886"/>
      <c r="K30" s="887" t="s">
        <v>760</v>
      </c>
      <c r="L30" s="887"/>
      <c r="M30" s="876" t="s">
        <v>288</v>
      </c>
      <c r="N30" s="876"/>
      <c r="O30" s="876">
        <v>2022</v>
      </c>
      <c r="P30" s="876"/>
      <c r="Q30" s="876">
        <v>2023</v>
      </c>
      <c r="R30" s="876"/>
    </row>
    <row r="31" spans="1:29" x14ac:dyDescent="0.25">
      <c r="A31" s="888"/>
      <c r="B31" s="889"/>
      <c r="C31" s="889"/>
      <c r="D31" s="889"/>
      <c r="E31" s="889"/>
      <c r="F31" s="889"/>
      <c r="G31" s="889"/>
      <c r="H31" s="890"/>
      <c r="I31" s="872"/>
      <c r="J31" s="872"/>
      <c r="K31" s="872"/>
      <c r="L31" s="872"/>
      <c r="M31" s="872"/>
      <c r="N31" s="872"/>
      <c r="O31" s="872"/>
      <c r="P31" s="872"/>
      <c r="Q31" s="872"/>
      <c r="R31" s="872"/>
    </row>
    <row r="32" spans="1:29" ht="23.25" customHeight="1" x14ac:dyDescent="0.25">
      <c r="A32" s="882" t="s">
        <v>289</v>
      </c>
      <c r="B32" s="883"/>
      <c r="C32" s="883"/>
      <c r="D32" s="883"/>
      <c r="E32" s="883"/>
      <c r="F32" s="883"/>
      <c r="G32" s="883"/>
      <c r="H32" s="884"/>
      <c r="I32" s="885" t="s">
        <v>759</v>
      </c>
      <c r="J32" s="886"/>
      <c r="K32" s="887" t="s">
        <v>760</v>
      </c>
      <c r="L32" s="887"/>
      <c r="M32" s="876" t="s">
        <v>288</v>
      </c>
      <c r="N32" s="876"/>
      <c r="O32" s="876">
        <v>2022</v>
      </c>
      <c r="P32" s="876"/>
      <c r="Q32" s="876">
        <v>2023</v>
      </c>
      <c r="R32" s="876"/>
    </row>
    <row r="33" spans="1:18" x14ac:dyDescent="0.25">
      <c r="A33" s="888" t="s">
        <v>584</v>
      </c>
      <c r="B33" s="889"/>
      <c r="C33" s="889"/>
      <c r="D33" s="889"/>
      <c r="E33" s="889"/>
      <c r="F33" s="889"/>
      <c r="G33" s="889"/>
      <c r="H33" s="890"/>
      <c r="I33" s="898">
        <v>43434</v>
      </c>
      <c r="J33" s="872"/>
      <c r="K33" s="898">
        <v>44518</v>
      </c>
      <c r="L33" s="872"/>
      <c r="M33" s="872"/>
      <c r="N33" s="872"/>
      <c r="O33" s="898">
        <v>43434</v>
      </c>
      <c r="P33" s="872"/>
      <c r="Q33" s="898">
        <v>43434</v>
      </c>
      <c r="R33" s="872"/>
    </row>
    <row r="34" spans="1:18" ht="24" customHeight="1" x14ac:dyDescent="0.25">
      <c r="A34" s="882" t="s">
        <v>290</v>
      </c>
      <c r="B34" s="883"/>
      <c r="C34" s="883"/>
      <c r="D34" s="883"/>
      <c r="E34" s="883"/>
      <c r="F34" s="883"/>
      <c r="G34" s="883"/>
      <c r="H34" s="884"/>
      <c r="I34" s="885" t="s">
        <v>759</v>
      </c>
      <c r="J34" s="886"/>
      <c r="K34" s="887" t="s">
        <v>760</v>
      </c>
      <c r="L34" s="887"/>
      <c r="M34" s="876" t="s">
        <v>288</v>
      </c>
      <c r="N34" s="876"/>
      <c r="O34" s="876">
        <v>2022</v>
      </c>
      <c r="P34" s="876"/>
      <c r="Q34" s="876">
        <v>2023</v>
      </c>
      <c r="R34" s="876"/>
    </row>
    <row r="35" spans="1:18" x14ac:dyDescent="0.25">
      <c r="A35" s="888"/>
      <c r="B35" s="889"/>
      <c r="C35" s="889"/>
      <c r="D35" s="889"/>
      <c r="E35" s="889"/>
      <c r="F35" s="889"/>
      <c r="G35" s="889"/>
      <c r="H35" s="890"/>
      <c r="I35" s="891"/>
      <c r="J35" s="891"/>
      <c r="K35" s="872"/>
      <c r="L35" s="872"/>
      <c r="M35" s="872"/>
      <c r="N35" s="872"/>
      <c r="O35" s="891"/>
      <c r="P35" s="891"/>
      <c r="Q35" s="891"/>
      <c r="R35" s="891"/>
    </row>
    <row r="36" spans="1:18" ht="31.5" customHeight="1" x14ac:dyDescent="0.25">
      <c r="A36" s="882" t="s">
        <v>291</v>
      </c>
      <c r="B36" s="883"/>
      <c r="C36" s="883"/>
      <c r="D36" s="883"/>
      <c r="E36" s="883"/>
      <c r="F36" s="883"/>
      <c r="G36" s="883"/>
      <c r="H36" s="884"/>
      <c r="I36" s="885" t="s">
        <v>759</v>
      </c>
      <c r="J36" s="886"/>
      <c r="K36" s="887" t="s">
        <v>760</v>
      </c>
      <c r="L36" s="887"/>
      <c r="M36" s="876" t="s">
        <v>288</v>
      </c>
      <c r="N36" s="876"/>
      <c r="O36" s="876">
        <v>2022</v>
      </c>
      <c r="P36" s="876"/>
      <c r="Q36" s="876">
        <v>2023</v>
      </c>
      <c r="R36" s="876"/>
    </row>
    <row r="37" spans="1:18" x14ac:dyDescent="0.25">
      <c r="A37" s="877"/>
      <c r="B37" s="878"/>
      <c r="C37" s="878"/>
      <c r="D37" s="878"/>
      <c r="E37" s="878"/>
      <c r="F37" s="878"/>
      <c r="G37" s="878"/>
      <c r="H37" s="879"/>
      <c r="I37" s="872"/>
      <c r="J37" s="872"/>
      <c r="K37" s="872"/>
      <c r="L37" s="872"/>
      <c r="M37" s="872"/>
      <c r="N37" s="872"/>
      <c r="O37" s="872"/>
      <c r="P37" s="872"/>
      <c r="Q37" s="872"/>
      <c r="R37" s="872"/>
    </row>
    <row r="39" spans="1:18" x14ac:dyDescent="0.25">
      <c r="A39" s="873" t="s">
        <v>292</v>
      </c>
      <c r="B39" s="874"/>
      <c r="C39" s="874"/>
      <c r="D39" s="874"/>
      <c r="E39" s="874"/>
      <c r="F39" s="874"/>
      <c r="G39" s="874"/>
      <c r="H39" s="874"/>
      <c r="I39" s="874"/>
      <c r="J39" s="874"/>
      <c r="K39" s="874"/>
      <c r="L39" s="874"/>
      <c r="M39" s="874"/>
      <c r="N39" s="875"/>
    </row>
    <row r="40" spans="1:18" ht="48.75" customHeight="1" x14ac:dyDescent="0.25">
      <c r="A40" s="876" t="s">
        <v>293</v>
      </c>
      <c r="B40" s="876"/>
      <c r="C40" s="62" t="s">
        <v>294</v>
      </c>
      <c r="D40" s="62" t="s">
        <v>295</v>
      </c>
      <c r="E40" s="62" t="s">
        <v>296</v>
      </c>
      <c r="F40" s="62" t="s">
        <v>297</v>
      </c>
      <c r="G40" s="62" t="s">
        <v>298</v>
      </c>
      <c r="H40" s="62" t="s">
        <v>299</v>
      </c>
      <c r="I40" s="62" t="s">
        <v>300</v>
      </c>
      <c r="J40" s="62" t="s">
        <v>301</v>
      </c>
      <c r="K40" s="62" t="s">
        <v>302</v>
      </c>
      <c r="L40" s="62" t="s">
        <v>303</v>
      </c>
      <c r="M40" s="62" t="s">
        <v>304</v>
      </c>
      <c r="N40" s="62" t="s">
        <v>305</v>
      </c>
    </row>
    <row r="41" spans="1:18" ht="12" customHeight="1" x14ac:dyDescent="0.25">
      <c r="A41" s="865">
        <f>IF(A24&gt;0,A24,"")</f>
        <v>1</v>
      </c>
      <c r="B41" s="866"/>
      <c r="C41" s="63"/>
      <c r="D41" s="63"/>
      <c r="E41" s="63"/>
      <c r="F41" s="63"/>
      <c r="G41" s="63"/>
      <c r="H41" s="63"/>
      <c r="I41" s="305">
        <v>43677</v>
      </c>
      <c r="J41" s="306"/>
      <c r="K41" s="63"/>
      <c r="L41" s="63"/>
      <c r="M41" s="63"/>
      <c r="N41" s="63"/>
    </row>
    <row r="42" spans="1:18" ht="12" customHeight="1" x14ac:dyDescent="0.25">
      <c r="A42" s="865">
        <f>IF(A25&gt;0,A25,"")</f>
        <v>2</v>
      </c>
      <c r="B42" s="866"/>
      <c r="C42" s="63"/>
      <c r="D42" s="63"/>
      <c r="E42" s="63"/>
      <c r="F42" s="63"/>
      <c r="G42" s="63"/>
      <c r="H42" s="63"/>
      <c r="I42" s="63"/>
      <c r="J42" s="63"/>
      <c r="K42" s="63"/>
      <c r="L42" s="63"/>
      <c r="M42" s="305">
        <v>44518</v>
      </c>
      <c r="N42" s="63"/>
    </row>
    <row r="43" spans="1:18" x14ac:dyDescent="0.25">
      <c r="A43" s="865">
        <f>IF(A26&gt;0,A26,"")</f>
        <v>3</v>
      </c>
      <c r="B43" s="866"/>
      <c r="C43" s="63"/>
      <c r="D43" s="134"/>
      <c r="E43" s="63"/>
      <c r="F43" s="63"/>
      <c r="G43" s="63"/>
      <c r="H43" s="63"/>
      <c r="I43" s="63"/>
      <c r="J43" s="63"/>
      <c r="K43" s="63"/>
      <c r="L43" s="63"/>
      <c r="M43" s="394"/>
      <c r="N43" s="305">
        <v>44546</v>
      </c>
    </row>
    <row r="44" spans="1:18" x14ac:dyDescent="0.25">
      <c r="A44" s="865">
        <v>4</v>
      </c>
      <c r="B44" s="866"/>
      <c r="C44" s="63"/>
      <c r="D44" s="63"/>
      <c r="E44" s="63"/>
      <c r="F44" s="63"/>
      <c r="G44" s="63"/>
      <c r="H44" s="63"/>
      <c r="I44" s="63"/>
      <c r="J44" s="63"/>
      <c r="K44" s="63"/>
      <c r="L44" s="63"/>
      <c r="M44" s="63"/>
      <c r="N44" s="63"/>
    </row>
    <row r="45" spans="1:18" ht="13.5" thickBot="1" x14ac:dyDescent="0.3">
      <c r="A45" s="865">
        <v>5</v>
      </c>
      <c r="B45" s="866"/>
      <c r="C45" s="63"/>
      <c r="D45" s="63"/>
      <c r="E45" s="63"/>
      <c r="F45" s="63"/>
      <c r="G45" s="63"/>
      <c r="H45" s="63"/>
      <c r="I45" s="63"/>
      <c r="J45" s="63"/>
      <c r="K45" s="63"/>
      <c r="L45" s="63"/>
      <c r="M45" s="63"/>
      <c r="N45" s="64"/>
    </row>
    <row r="46" spans="1:18" x14ac:dyDescent="0.25">
      <c r="A46" s="865">
        <v>6</v>
      </c>
      <c r="B46" s="866"/>
      <c r="C46" s="63"/>
      <c r="D46" s="63"/>
      <c r="E46" s="63"/>
      <c r="F46" s="63"/>
      <c r="G46" s="63"/>
      <c r="H46" s="63"/>
      <c r="I46" s="63"/>
      <c r="J46" s="63"/>
      <c r="K46" s="63"/>
      <c r="L46" s="63"/>
      <c r="M46" s="63"/>
      <c r="N46" s="63"/>
    </row>
    <row r="47" spans="1:18" ht="1.5" hidden="1" customHeight="1" x14ac:dyDescent="0.25">
      <c r="A47" s="865">
        <v>8</v>
      </c>
      <c r="B47" s="866"/>
      <c r="C47" s="63"/>
      <c r="D47" s="63"/>
      <c r="E47" s="63"/>
      <c r="F47" s="63"/>
      <c r="G47" s="63"/>
      <c r="H47" s="63"/>
      <c r="I47" s="63"/>
      <c r="J47" s="63"/>
      <c r="K47" s="63"/>
      <c r="L47" s="63"/>
      <c r="M47" s="63"/>
      <c r="N47" s="65"/>
      <c r="O47" s="66"/>
    </row>
    <row r="48" spans="1:18" ht="13.5" hidden="1" thickBot="1" x14ac:dyDescent="0.3">
      <c r="A48" s="1056"/>
      <c r="B48" s="1057"/>
      <c r="C48" s="64"/>
      <c r="D48" s="64"/>
      <c r="E48" s="64"/>
      <c r="F48" s="64"/>
      <c r="G48" s="64"/>
      <c r="H48" s="64"/>
      <c r="I48" s="64"/>
      <c r="J48" s="64"/>
      <c r="K48" s="64"/>
      <c r="L48" s="64"/>
      <c r="M48" s="64"/>
      <c r="N48" s="64"/>
    </row>
    <row r="49" spans="1:14" hidden="1" x14ac:dyDescent="0.25">
      <c r="A49" s="865">
        <v>9</v>
      </c>
      <c r="B49" s="866"/>
      <c r="C49" s="63"/>
      <c r="D49" s="63"/>
      <c r="E49" s="63"/>
      <c r="F49" s="63"/>
      <c r="G49" s="63"/>
      <c r="H49" s="63"/>
      <c r="I49" s="63"/>
      <c r="J49" s="63"/>
      <c r="K49" s="63"/>
      <c r="L49" s="63"/>
      <c r="M49" s="63"/>
      <c r="N49" s="63"/>
    </row>
    <row r="50" spans="1:14" ht="13.5" hidden="1" thickBot="1" x14ac:dyDescent="0.3">
      <c r="A50" s="1056"/>
      <c r="B50" s="1057"/>
      <c r="C50" s="64"/>
      <c r="D50" s="64"/>
      <c r="E50" s="64"/>
      <c r="F50" s="64"/>
      <c r="G50" s="64"/>
      <c r="H50" s="64"/>
      <c r="I50" s="64"/>
      <c r="J50" s="64"/>
      <c r="K50" s="64"/>
      <c r="L50" s="64"/>
      <c r="M50" s="64"/>
      <c r="N50" s="64"/>
    </row>
    <row r="51" spans="1:14" hidden="1" x14ac:dyDescent="0.25">
      <c r="A51" s="865">
        <v>10</v>
      </c>
      <c r="B51" s="866"/>
      <c r="C51" s="63"/>
      <c r="D51" s="63"/>
      <c r="E51" s="63"/>
      <c r="F51" s="63"/>
      <c r="G51" s="63"/>
      <c r="H51" s="63"/>
      <c r="I51" s="63"/>
      <c r="J51" s="63"/>
      <c r="K51" s="63"/>
      <c r="L51" s="63"/>
      <c r="M51" s="63"/>
      <c r="N51" s="63"/>
    </row>
    <row r="52" spans="1:14" ht="13.5" hidden="1" thickBot="1" x14ac:dyDescent="0.3">
      <c r="A52" s="1056"/>
      <c r="B52" s="1057"/>
      <c r="C52" s="64"/>
      <c r="D52" s="64"/>
      <c r="E52" s="64"/>
      <c r="F52" s="64"/>
      <c r="G52" s="64"/>
      <c r="H52" s="64"/>
      <c r="I52" s="64"/>
      <c r="J52" s="64"/>
      <c r="K52" s="64"/>
      <c r="L52" s="64"/>
      <c r="M52" s="64"/>
      <c r="N52" s="64"/>
    </row>
    <row r="53" spans="1:14" x14ac:dyDescent="0.25">
      <c r="A53" s="67"/>
      <c r="B53" s="67"/>
      <c r="C53" s="67"/>
      <c r="D53" s="67"/>
      <c r="E53" s="67"/>
      <c r="F53" s="67"/>
      <c r="G53" s="67"/>
      <c r="H53" s="67"/>
      <c r="I53" s="67"/>
      <c r="J53" s="67"/>
      <c r="K53" s="67"/>
      <c r="L53" s="67"/>
      <c r="M53" s="67"/>
      <c r="N53" s="67"/>
    </row>
    <row r="54" spans="1:14" x14ac:dyDescent="0.25">
      <c r="A54" s="862" t="s">
        <v>306</v>
      </c>
      <c r="B54" s="863"/>
      <c r="C54" s="863"/>
      <c r="D54" s="863"/>
      <c r="E54" s="863"/>
      <c r="F54" s="863"/>
      <c r="G54" s="863"/>
      <c r="H54" s="863"/>
      <c r="I54" s="863"/>
      <c r="J54" s="863"/>
      <c r="K54" s="863"/>
      <c r="L54" s="863"/>
      <c r="M54" s="863"/>
      <c r="N54" s="864"/>
    </row>
    <row r="55" spans="1:14" ht="31.5" customHeight="1" x14ac:dyDescent="0.25">
      <c r="A55" s="68" t="s">
        <v>307</v>
      </c>
      <c r="B55" s="867" t="s">
        <v>308</v>
      </c>
      <c r="C55" s="868"/>
      <c r="D55" s="868"/>
      <c r="E55" s="868"/>
      <c r="F55" s="869"/>
      <c r="G55" s="870" t="s">
        <v>309</v>
      </c>
      <c r="H55" s="870"/>
      <c r="I55" s="870" t="s">
        <v>310</v>
      </c>
      <c r="J55" s="870"/>
      <c r="K55" s="870" t="s">
        <v>311</v>
      </c>
      <c r="L55" s="870"/>
      <c r="M55" s="871" t="s">
        <v>312</v>
      </c>
      <c r="N55" s="871"/>
    </row>
    <row r="56" spans="1:14" x14ac:dyDescent="0.25">
      <c r="A56" s="135" t="s">
        <v>468</v>
      </c>
      <c r="B56" s="831" t="s">
        <v>372</v>
      </c>
      <c r="C56" s="838"/>
      <c r="D56" s="838"/>
      <c r="E56" s="838"/>
      <c r="F56" s="839"/>
      <c r="G56" s="840">
        <v>30</v>
      </c>
      <c r="H56" s="841"/>
      <c r="I56" s="842">
        <v>300</v>
      </c>
      <c r="J56" s="842"/>
      <c r="K56" s="842"/>
      <c r="L56" s="842"/>
      <c r="M56" s="836">
        <f t="shared" ref="M56" si="0">G56*I56</f>
        <v>9000</v>
      </c>
      <c r="N56" s="837"/>
    </row>
    <row r="57" spans="1:14" x14ac:dyDescent="0.25">
      <c r="A57" s="135"/>
      <c r="B57" s="831"/>
      <c r="C57" s="838"/>
      <c r="D57" s="838"/>
      <c r="E57" s="838"/>
      <c r="F57" s="839"/>
      <c r="G57" s="840"/>
      <c r="H57" s="841"/>
      <c r="I57" s="842"/>
      <c r="J57" s="842"/>
      <c r="K57" s="842"/>
      <c r="L57" s="842"/>
      <c r="M57" s="1213"/>
      <c r="N57" s="1213"/>
    </row>
    <row r="58" spans="1:14" ht="10.5" customHeight="1" x14ac:dyDescent="0.25">
      <c r="A58" s="135"/>
      <c r="B58" s="831"/>
      <c r="C58" s="838"/>
      <c r="D58" s="838"/>
      <c r="E58" s="838"/>
      <c r="F58" s="839"/>
      <c r="G58" s="840"/>
      <c r="H58" s="841"/>
      <c r="I58" s="842"/>
      <c r="J58" s="842"/>
      <c r="K58" s="842"/>
      <c r="L58" s="842"/>
      <c r="M58" s="1213"/>
      <c r="N58" s="1213"/>
    </row>
    <row r="59" spans="1:14" x14ac:dyDescent="0.25">
      <c r="A59" s="135"/>
      <c r="B59" s="831"/>
      <c r="C59" s="838"/>
      <c r="D59" s="838"/>
      <c r="E59" s="838"/>
      <c r="F59" s="839"/>
      <c r="G59" s="840"/>
      <c r="H59" s="841"/>
      <c r="I59" s="842"/>
      <c r="J59" s="842"/>
      <c r="K59" s="842"/>
      <c r="L59" s="842"/>
      <c r="M59" s="1213"/>
      <c r="N59" s="1213"/>
    </row>
    <row r="60" spans="1:14" x14ac:dyDescent="0.25">
      <c r="A60" s="69"/>
      <c r="B60" s="1212"/>
      <c r="C60" s="838"/>
      <c r="D60" s="838"/>
      <c r="E60" s="838"/>
      <c r="F60" s="839"/>
      <c r="G60" s="840"/>
      <c r="H60" s="841"/>
      <c r="I60" s="842"/>
      <c r="J60" s="842"/>
      <c r="K60" s="842"/>
      <c r="L60" s="842"/>
      <c r="M60" s="1213"/>
      <c r="N60" s="1213"/>
    </row>
    <row r="61" spans="1:14" x14ac:dyDescent="0.25">
      <c r="A61" s="69"/>
      <c r="B61" s="1212"/>
      <c r="C61" s="838"/>
      <c r="D61" s="838"/>
      <c r="E61" s="838"/>
      <c r="F61" s="839"/>
      <c r="G61" s="840"/>
      <c r="H61" s="841"/>
      <c r="I61" s="842"/>
      <c r="J61" s="842"/>
      <c r="K61" s="842"/>
      <c r="L61" s="842"/>
      <c r="M61" s="1213"/>
      <c r="N61" s="1213"/>
    </row>
    <row r="62" spans="1:14" x14ac:dyDescent="0.25">
      <c r="A62" s="69"/>
      <c r="B62" s="1212"/>
      <c r="C62" s="838"/>
      <c r="D62" s="838"/>
      <c r="E62" s="838"/>
      <c r="F62" s="839"/>
      <c r="G62" s="840"/>
      <c r="H62" s="841"/>
      <c r="I62" s="842"/>
      <c r="J62" s="842"/>
      <c r="K62" s="842"/>
      <c r="L62" s="842"/>
      <c r="M62" s="1213"/>
      <c r="N62" s="1213"/>
    </row>
    <row r="63" spans="1:14" x14ac:dyDescent="0.25">
      <c r="A63" s="70">
        <f>COUNTA(B56:F62)</f>
        <v>1</v>
      </c>
      <c r="B63" s="860" t="s">
        <v>313</v>
      </c>
      <c r="C63" s="860"/>
      <c r="D63" s="860"/>
      <c r="E63" s="860"/>
      <c r="F63" s="860"/>
      <c r="G63" s="860"/>
      <c r="H63" s="860"/>
      <c r="I63" s="860"/>
      <c r="J63" s="860"/>
      <c r="K63" s="860"/>
      <c r="L63" s="861"/>
      <c r="M63" s="850">
        <f>SUM(M56:N62)</f>
        <v>9000</v>
      </c>
      <c r="N63" s="851"/>
    </row>
    <row r="64" spans="1:14" x14ac:dyDescent="0.25">
      <c r="A64" s="67"/>
      <c r="B64" s="67"/>
      <c r="C64" s="67"/>
      <c r="D64" s="67"/>
      <c r="E64" s="67"/>
      <c r="F64" s="67"/>
      <c r="G64" s="67"/>
      <c r="H64" s="67"/>
      <c r="I64" s="67"/>
      <c r="J64" s="67"/>
      <c r="K64" s="67"/>
      <c r="L64" s="67"/>
      <c r="M64" s="67"/>
      <c r="N64" s="67"/>
    </row>
    <row r="65" spans="1:14" x14ac:dyDescent="0.25">
      <c r="A65" s="862" t="s">
        <v>314</v>
      </c>
      <c r="B65" s="863"/>
      <c r="C65" s="863"/>
      <c r="D65" s="863"/>
      <c r="E65" s="863"/>
      <c r="F65" s="863"/>
      <c r="G65" s="863"/>
      <c r="H65" s="863"/>
      <c r="I65" s="863"/>
      <c r="J65" s="863"/>
      <c r="K65" s="863"/>
      <c r="L65" s="863"/>
      <c r="M65" s="863"/>
      <c r="N65" s="864"/>
    </row>
    <row r="66" spans="1:14" x14ac:dyDescent="0.25">
      <c r="A66" s="844" t="s">
        <v>315</v>
      </c>
      <c r="B66" s="845"/>
      <c r="C66" s="845"/>
      <c r="D66" s="846"/>
      <c r="E66" s="844" t="s">
        <v>115</v>
      </c>
      <c r="F66" s="845"/>
      <c r="G66" s="845"/>
      <c r="H66" s="845"/>
      <c r="I66" s="845"/>
      <c r="J66" s="845"/>
      <c r="K66" s="845"/>
      <c r="L66" s="845"/>
      <c r="M66" s="847" t="s">
        <v>316</v>
      </c>
      <c r="N66" s="848"/>
    </row>
    <row r="67" spans="1:14" x14ac:dyDescent="0.25">
      <c r="A67" s="857"/>
      <c r="B67" s="853"/>
      <c r="C67" s="853"/>
      <c r="D67" s="854"/>
      <c r="E67" s="852"/>
      <c r="F67" s="853"/>
      <c r="G67" s="853"/>
      <c r="H67" s="853"/>
      <c r="I67" s="853"/>
      <c r="J67" s="853"/>
      <c r="K67" s="853"/>
      <c r="L67" s="853"/>
      <c r="M67" s="855"/>
      <c r="N67" s="856"/>
    </row>
    <row r="68" spans="1:14" x14ac:dyDescent="0.25">
      <c r="A68" s="852"/>
      <c r="B68" s="853"/>
      <c r="C68" s="853"/>
      <c r="D68" s="854"/>
      <c r="E68" s="852"/>
      <c r="F68" s="853"/>
      <c r="G68" s="853"/>
      <c r="H68" s="853"/>
      <c r="I68" s="853"/>
      <c r="J68" s="853"/>
      <c r="K68" s="853"/>
      <c r="L68" s="853"/>
      <c r="M68" s="855"/>
      <c r="N68" s="856"/>
    </row>
    <row r="69" spans="1:14" x14ac:dyDescent="0.25">
      <c r="A69" s="847" t="s">
        <v>317</v>
      </c>
      <c r="B69" s="849"/>
      <c r="C69" s="849"/>
      <c r="D69" s="849"/>
      <c r="E69" s="849"/>
      <c r="F69" s="849"/>
      <c r="G69" s="849"/>
      <c r="H69" s="849"/>
      <c r="I69" s="849"/>
      <c r="J69" s="849"/>
      <c r="K69" s="849"/>
      <c r="L69" s="848"/>
      <c r="M69" s="850">
        <f>SUM(M63)</f>
        <v>9000</v>
      </c>
      <c r="N69" s="851"/>
    </row>
    <row r="74" spans="1:14" ht="15" x14ac:dyDescent="0.25">
      <c r="C74"/>
      <c r="D74"/>
      <c r="E74"/>
      <c r="F74"/>
      <c r="G74"/>
      <c r="H74"/>
      <c r="I74"/>
    </row>
    <row r="65387" spans="251:255" x14ac:dyDescent="0.25">
      <c r="IQ65387" s="56" t="s">
        <v>318</v>
      </c>
      <c r="IR65387" s="56" t="s">
        <v>319</v>
      </c>
      <c r="IS65387" s="56" t="s">
        <v>320</v>
      </c>
      <c r="IT65387" s="56" t="s">
        <v>321</v>
      </c>
      <c r="IU65387" s="56" t="s">
        <v>322</v>
      </c>
    </row>
    <row r="65388" spans="251:255" x14ac:dyDescent="0.25">
      <c r="IQ65388" s="56" t="e">
        <f>#REF!&amp;$C$8</f>
        <v>#REF!</v>
      </c>
      <c r="IR65388" s="56" t="e">
        <f>#REF!</f>
        <v>#REF!</v>
      </c>
      <c r="IS65388" s="56" t="e">
        <f>$B$24&amp;" - "&amp;$B$25&amp;" - "&amp;$B$28&amp;" - "&amp;$I$28&amp;" - "&amp;#REF!&amp;" - "&amp;#REF!&amp;" - "&amp;#REF!&amp;" - "&amp;#REF!</f>
        <v>#REF!</v>
      </c>
      <c r="IT65388" s="56"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6" t="e">
        <f>#REF!</f>
        <v>#REF!</v>
      </c>
    </row>
  </sheetData>
  <mergeCells count="150">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45:B45"/>
    <mergeCell ref="A46:B46"/>
    <mergeCell ref="A47:B48"/>
    <mergeCell ref="A49:B50"/>
    <mergeCell ref="A51:B52"/>
    <mergeCell ref="A54:N54"/>
    <mergeCell ref="A39:N39"/>
    <mergeCell ref="A40:B40"/>
    <mergeCell ref="A41:B41"/>
    <mergeCell ref="A42:B42"/>
    <mergeCell ref="A43:B43"/>
    <mergeCell ref="A44:B4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s>
  <conditionalFormatting sqref="C45:M45 C49:N49 C51:N51 C41:N44 C46:N47">
    <cfRule type="cellIs" dxfId="24" priority="1" stopIfTrue="1" operator="equal">
      <formula>"x"</formula>
    </cfRule>
  </conditionalFormatting>
  <conditionalFormatting sqref="C48:N48 N45 C50:N50 C52:N52">
    <cfRule type="cellIs" dxfId="2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700-000000000000}"/>
  </dataValidations>
  <pageMargins left="0.75" right="0.75" top="1" bottom="1" header="0.5" footer="0.5"/>
  <pageSetup paperSize="9" fitToHeight="0"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U65391"/>
  <sheetViews>
    <sheetView topLeftCell="A43" zoomScale="120" zoomScaleNormal="120" workbookViewId="0">
      <selection activeCell="K31" sqref="K31:L31"/>
    </sheetView>
  </sheetViews>
  <sheetFormatPr defaultRowHeight="12.75" x14ac:dyDescent="0.25"/>
  <cols>
    <col min="1" max="1" width="9.42578125" style="387" customWidth="1"/>
    <col min="2" max="2" width="15.28515625" style="387" customWidth="1"/>
    <col min="3" max="3" width="6.28515625" style="387" customWidth="1"/>
    <col min="4" max="7" width="6.5703125" style="387" customWidth="1"/>
    <col min="8" max="8" width="5.42578125" style="387" customWidth="1"/>
    <col min="9" max="9" width="6.5703125" style="387" customWidth="1"/>
    <col min="10" max="10" width="6.85546875" style="387" customWidth="1"/>
    <col min="11" max="11" width="6.5703125" style="387" customWidth="1"/>
    <col min="12" max="12" width="7" style="387" customWidth="1"/>
    <col min="13" max="13" width="6.5703125" style="387" customWidth="1"/>
    <col min="14" max="14" width="5.5703125" style="387" customWidth="1"/>
    <col min="15" max="15" width="7.5703125" style="387" customWidth="1"/>
    <col min="16" max="16" width="3.5703125" style="387" customWidth="1"/>
    <col min="17" max="17" width="6.7109375" style="387" customWidth="1"/>
    <col min="18" max="18" width="5.28515625" style="387" customWidth="1"/>
    <col min="19" max="244" width="9.140625" style="387"/>
    <col min="245" max="245" width="14.140625" style="387" bestFit="1" customWidth="1"/>
    <col min="246" max="16384" width="9.140625" style="387"/>
  </cols>
  <sheetData>
    <row r="1" spans="1:14" ht="18" customHeight="1" thickBot="1" x14ac:dyDescent="0.3">
      <c r="A1" s="912" t="s">
        <v>390</v>
      </c>
      <c r="B1" s="912"/>
      <c r="C1" s="912"/>
      <c r="D1" s="912"/>
      <c r="E1" s="912"/>
      <c r="F1" s="912"/>
      <c r="G1" s="912"/>
      <c r="H1" s="912"/>
      <c r="I1" s="912"/>
      <c r="J1" s="912"/>
      <c r="K1" s="912"/>
      <c r="L1" s="912"/>
      <c r="M1" s="912"/>
      <c r="N1" s="912"/>
    </row>
    <row r="2" spans="1:14" s="57" customFormat="1" ht="37.5" customHeight="1" x14ac:dyDescent="0.25">
      <c r="A2" s="913" t="s">
        <v>391</v>
      </c>
      <c r="B2" s="914"/>
      <c r="C2" s="914"/>
      <c r="D2" s="915"/>
      <c r="E2" s="916" t="s">
        <v>507</v>
      </c>
      <c r="F2" s="917"/>
      <c r="G2" s="917"/>
      <c r="H2" s="918"/>
      <c r="I2" s="1039" t="s">
        <v>393</v>
      </c>
      <c r="J2" s="1040"/>
      <c r="K2" s="1040"/>
      <c r="L2" s="1040"/>
      <c r="M2" s="1040"/>
      <c r="N2" s="1065"/>
    </row>
    <row r="3" spans="1:14" s="57" customFormat="1" ht="12.75" customHeight="1" x14ac:dyDescent="0.25">
      <c r="A3" s="928" t="s">
        <v>392</v>
      </c>
      <c r="B3" s="929"/>
      <c r="C3" s="929"/>
      <c r="D3" s="930"/>
      <c r="E3" s="934" t="s">
        <v>502</v>
      </c>
      <c r="F3" s="935"/>
      <c r="G3" s="935"/>
      <c r="H3" s="935"/>
      <c r="I3" s="936" t="s">
        <v>561</v>
      </c>
      <c r="J3" s="937"/>
      <c r="K3" s="937"/>
      <c r="L3" s="1032"/>
      <c r="M3" s="1032"/>
      <c r="N3" s="1033"/>
    </row>
    <row r="4" spans="1:14" s="57" customFormat="1" ht="21.75" customHeight="1" x14ac:dyDescent="0.25">
      <c r="A4" s="931"/>
      <c r="B4" s="932"/>
      <c r="C4" s="932"/>
      <c r="D4" s="933"/>
      <c r="E4" s="935"/>
      <c r="F4" s="935"/>
      <c r="G4" s="935"/>
      <c r="H4" s="935"/>
      <c r="I4" s="1034"/>
      <c r="J4" s="1035"/>
      <c r="K4" s="1035"/>
      <c r="L4" s="1035"/>
      <c r="M4" s="1035"/>
      <c r="N4" s="1036"/>
    </row>
    <row r="5" spans="1:14" s="57" customFormat="1" ht="21.75" customHeight="1" x14ac:dyDescent="0.25">
      <c r="A5" s="943" t="s">
        <v>279</v>
      </c>
      <c r="B5" s="944"/>
      <c r="C5" s="944"/>
      <c r="D5" s="945"/>
      <c r="E5" s="949" t="s">
        <v>507</v>
      </c>
      <c r="F5" s="949"/>
      <c r="G5" s="949"/>
      <c r="H5" s="950"/>
      <c r="I5" s="1015" t="s">
        <v>280</v>
      </c>
      <c r="J5" s="1015"/>
      <c r="K5" s="1015"/>
      <c r="L5" s="1015"/>
      <c r="M5" s="1015"/>
      <c r="N5" s="1015"/>
    </row>
    <row r="6" spans="1:14" s="57" customFormat="1" ht="19.5" customHeight="1" x14ac:dyDescent="0.25">
      <c r="A6" s="946"/>
      <c r="B6" s="947"/>
      <c r="C6" s="947"/>
      <c r="D6" s="948"/>
      <c r="E6" s="951"/>
      <c r="F6" s="951"/>
      <c r="G6" s="951"/>
      <c r="H6" s="952"/>
      <c r="I6" s="1037">
        <v>2021</v>
      </c>
      <c r="J6" s="1038"/>
      <c r="K6" s="1015">
        <v>2022</v>
      </c>
      <c r="L6" s="1015"/>
      <c r="M6" s="1015">
        <v>2023</v>
      </c>
      <c r="N6" s="1015"/>
    </row>
    <row r="7" spans="1:14" s="57" customFormat="1" ht="21.75" customHeight="1" x14ac:dyDescent="0.25">
      <c r="A7" s="920" t="s">
        <v>281</v>
      </c>
      <c r="B7" s="921"/>
      <c r="C7" s="921"/>
      <c r="D7" s="922"/>
      <c r="E7" s="923"/>
      <c r="F7" s="923"/>
      <c r="G7" s="923"/>
      <c r="H7" s="924"/>
      <c r="I7" s="1026" t="s">
        <v>282</v>
      </c>
      <c r="J7" s="1027"/>
      <c r="K7" s="1028"/>
      <c r="L7" s="1028"/>
      <c r="M7" s="1028"/>
      <c r="N7" s="1028"/>
    </row>
    <row r="8" spans="1:14" ht="45.75" customHeight="1" x14ac:dyDescent="0.25">
      <c r="A8" s="972" t="s">
        <v>283</v>
      </c>
      <c r="B8" s="973"/>
      <c r="C8" s="1060" t="s">
        <v>508</v>
      </c>
      <c r="D8" s="975"/>
      <c r="E8" s="975"/>
      <c r="F8" s="975"/>
      <c r="G8" s="975"/>
      <c r="H8" s="975"/>
      <c r="I8" s="975"/>
      <c r="J8" s="975"/>
      <c r="K8" s="975"/>
      <c r="L8" s="975"/>
      <c r="M8" s="975"/>
      <c r="N8" s="976"/>
    </row>
    <row r="9" spans="1:14" ht="38.25" hidden="1" customHeight="1" x14ac:dyDescent="0.25">
      <c r="A9" s="972"/>
      <c r="B9" s="973"/>
      <c r="C9" s="974"/>
      <c r="D9" s="1023"/>
      <c r="E9" s="1023"/>
      <c r="F9" s="1023"/>
      <c r="G9" s="1023"/>
      <c r="H9" s="1023"/>
      <c r="I9" s="1023"/>
      <c r="J9" s="1023"/>
      <c r="K9" s="1023"/>
      <c r="L9" s="1023"/>
      <c r="M9" s="1023"/>
      <c r="N9" s="1024"/>
    </row>
    <row r="10" spans="1:14" ht="19.5" customHeight="1" x14ac:dyDescent="0.25">
      <c r="A10" s="956" t="s">
        <v>284</v>
      </c>
      <c r="B10" s="957"/>
      <c r="C10" s="1025" t="s">
        <v>842</v>
      </c>
      <c r="D10" s="963"/>
      <c r="E10" s="963"/>
      <c r="F10" s="963"/>
      <c r="G10" s="963"/>
      <c r="H10" s="963"/>
      <c r="I10" s="963"/>
      <c r="J10" s="963"/>
      <c r="K10" s="963"/>
      <c r="L10" s="963"/>
      <c r="M10" s="963"/>
      <c r="N10" s="964"/>
    </row>
    <row r="11" spans="1:14" ht="19.5" customHeight="1" x14ac:dyDescent="0.25">
      <c r="A11" s="958"/>
      <c r="B11" s="959"/>
      <c r="C11" s="965"/>
      <c r="D11" s="966"/>
      <c r="E11" s="966"/>
      <c r="F11" s="966"/>
      <c r="G11" s="966"/>
      <c r="H11" s="966"/>
      <c r="I11" s="966"/>
      <c r="J11" s="966"/>
      <c r="K11" s="966"/>
      <c r="L11" s="966"/>
      <c r="M11" s="966"/>
      <c r="N11" s="967"/>
    </row>
    <row r="12" spans="1:14" ht="22.5" customHeight="1" x14ac:dyDescent="0.25">
      <c r="A12" s="958"/>
      <c r="B12" s="959"/>
      <c r="C12" s="965"/>
      <c r="D12" s="966"/>
      <c r="E12" s="966"/>
      <c r="F12" s="966"/>
      <c r="G12" s="966"/>
      <c r="H12" s="966"/>
      <c r="I12" s="966"/>
      <c r="J12" s="966"/>
      <c r="K12" s="966"/>
      <c r="L12" s="966"/>
      <c r="M12" s="966"/>
      <c r="N12" s="967"/>
    </row>
    <row r="13" spans="1:14" ht="21" customHeight="1" x14ac:dyDescent="0.25">
      <c r="A13" s="958"/>
      <c r="B13" s="959"/>
      <c r="C13" s="965"/>
      <c r="D13" s="966"/>
      <c r="E13" s="966"/>
      <c r="F13" s="966"/>
      <c r="G13" s="966"/>
      <c r="H13" s="966"/>
      <c r="I13" s="966"/>
      <c r="J13" s="966"/>
      <c r="K13" s="966"/>
      <c r="L13" s="966"/>
      <c r="M13" s="966"/>
      <c r="N13" s="967"/>
    </row>
    <row r="14" spans="1:14" ht="18.75" hidden="1" customHeight="1" x14ac:dyDescent="0.25">
      <c r="A14" s="958"/>
      <c r="B14" s="959"/>
      <c r="C14" s="965"/>
      <c r="D14" s="966"/>
      <c r="E14" s="966"/>
      <c r="F14" s="966"/>
      <c r="G14" s="966"/>
      <c r="H14" s="966"/>
      <c r="I14" s="966"/>
      <c r="J14" s="966"/>
      <c r="K14" s="966"/>
      <c r="L14" s="966"/>
      <c r="M14" s="966"/>
      <c r="N14" s="967"/>
    </row>
    <row r="15" spans="1:14" ht="16.5" hidden="1" customHeight="1" x14ac:dyDescent="0.25">
      <c r="A15" s="958"/>
      <c r="B15" s="959"/>
      <c r="C15" s="965"/>
      <c r="D15" s="966"/>
      <c r="E15" s="966"/>
      <c r="F15" s="966"/>
      <c r="G15" s="966"/>
      <c r="H15" s="966"/>
      <c r="I15" s="966"/>
      <c r="J15" s="966"/>
      <c r="K15" s="966"/>
      <c r="L15" s="966"/>
      <c r="M15" s="966"/>
      <c r="N15" s="967"/>
    </row>
    <row r="16" spans="1:14" ht="23.25" hidden="1" customHeight="1" x14ac:dyDescent="0.25">
      <c r="A16" s="958"/>
      <c r="B16" s="959"/>
      <c r="C16" s="965"/>
      <c r="D16" s="966"/>
      <c r="E16" s="966"/>
      <c r="F16" s="966"/>
      <c r="G16" s="966"/>
      <c r="H16" s="966"/>
      <c r="I16" s="966"/>
      <c r="J16" s="966"/>
      <c r="K16" s="966"/>
      <c r="L16" s="966"/>
      <c r="M16" s="966"/>
      <c r="N16" s="967"/>
    </row>
    <row r="17" spans="1:29" ht="20.25" hidden="1" customHeight="1" x14ac:dyDescent="0.25">
      <c r="A17" s="958"/>
      <c r="B17" s="959"/>
      <c r="C17" s="965"/>
      <c r="D17" s="966"/>
      <c r="E17" s="966"/>
      <c r="F17" s="966"/>
      <c r="G17" s="966"/>
      <c r="H17" s="966"/>
      <c r="I17" s="966"/>
      <c r="J17" s="966"/>
      <c r="K17" s="966"/>
      <c r="L17" s="966"/>
      <c r="M17" s="966"/>
      <c r="N17" s="967"/>
    </row>
    <row r="18" spans="1:29" ht="13.5" hidden="1" customHeight="1" x14ac:dyDescent="0.25">
      <c r="A18" s="958"/>
      <c r="B18" s="959"/>
      <c r="C18" s="965"/>
      <c r="D18" s="966"/>
      <c r="E18" s="966"/>
      <c r="F18" s="966"/>
      <c r="G18" s="966"/>
      <c r="H18" s="966"/>
      <c r="I18" s="966"/>
      <c r="J18" s="966"/>
      <c r="K18" s="966"/>
      <c r="L18" s="966"/>
      <c r="M18" s="966"/>
      <c r="N18" s="967"/>
    </row>
    <row r="19" spans="1:29" ht="13.5" hidden="1" customHeight="1" x14ac:dyDescent="0.25">
      <c r="A19" s="958"/>
      <c r="B19" s="959"/>
      <c r="C19" s="965"/>
      <c r="D19" s="966"/>
      <c r="E19" s="966"/>
      <c r="F19" s="966"/>
      <c r="G19" s="966"/>
      <c r="H19" s="966"/>
      <c r="I19" s="966"/>
      <c r="J19" s="966"/>
      <c r="K19" s="966"/>
      <c r="L19" s="966"/>
      <c r="M19" s="966"/>
      <c r="N19" s="967"/>
    </row>
    <row r="20" spans="1:29" ht="13.5" hidden="1" customHeight="1" x14ac:dyDescent="0.25">
      <c r="A20" s="958"/>
      <c r="B20" s="959"/>
      <c r="C20" s="965"/>
      <c r="D20" s="966"/>
      <c r="E20" s="966"/>
      <c r="F20" s="966"/>
      <c r="G20" s="966"/>
      <c r="H20" s="966"/>
      <c r="I20" s="966"/>
      <c r="J20" s="966"/>
      <c r="K20" s="966"/>
      <c r="L20" s="966"/>
      <c r="M20" s="966"/>
      <c r="N20" s="967"/>
    </row>
    <row r="21" spans="1:29" ht="13.5" hidden="1" customHeight="1" x14ac:dyDescent="0.25">
      <c r="A21" s="958"/>
      <c r="B21" s="959"/>
      <c r="C21" s="965"/>
      <c r="D21" s="966"/>
      <c r="E21" s="966"/>
      <c r="F21" s="966"/>
      <c r="G21" s="966"/>
      <c r="H21" s="966"/>
      <c r="I21" s="966"/>
      <c r="J21" s="966"/>
      <c r="K21" s="966"/>
      <c r="L21" s="966"/>
      <c r="M21" s="966"/>
      <c r="N21" s="967"/>
    </row>
    <row r="22" spans="1:29" ht="47.25" customHeight="1" x14ac:dyDescent="0.25">
      <c r="A22" s="960"/>
      <c r="B22" s="961"/>
      <c r="C22" s="968"/>
      <c r="D22" s="969"/>
      <c r="E22" s="969"/>
      <c r="F22" s="969"/>
      <c r="G22" s="969"/>
      <c r="H22" s="969"/>
      <c r="I22" s="969"/>
      <c r="J22" s="969"/>
      <c r="K22" s="969"/>
      <c r="L22" s="969"/>
      <c r="M22" s="969"/>
      <c r="N22" s="970"/>
    </row>
    <row r="23" spans="1:29" ht="18.75" customHeight="1" x14ac:dyDescent="0.25">
      <c r="A23" s="885" t="s">
        <v>0</v>
      </c>
      <c r="B23" s="971"/>
      <c r="C23" s="971"/>
      <c r="D23" s="971"/>
      <c r="E23" s="971"/>
      <c r="F23" s="971"/>
      <c r="G23" s="971"/>
      <c r="H23" s="971"/>
      <c r="I23" s="971"/>
      <c r="J23" s="971"/>
      <c r="K23" s="971"/>
      <c r="L23" s="971"/>
      <c r="M23" s="971"/>
      <c r="N23" s="886"/>
      <c r="R23" s="283"/>
      <c r="S23" s="283"/>
      <c r="T23" s="283"/>
      <c r="U23" s="283"/>
      <c r="V23" s="283"/>
      <c r="W23" s="283"/>
      <c r="X23" s="283"/>
      <c r="Y23" s="283"/>
      <c r="Z23" s="283"/>
      <c r="AA23" s="283"/>
      <c r="AB23" s="283"/>
      <c r="AC23" s="283"/>
    </row>
    <row r="24" spans="1:29" ht="17.25" customHeight="1" x14ac:dyDescent="0.25">
      <c r="A24" s="381">
        <v>1</v>
      </c>
      <c r="B24" s="907" t="s">
        <v>509</v>
      </c>
      <c r="C24" s="908"/>
      <c r="D24" s="908"/>
      <c r="E24" s="908"/>
      <c r="F24" s="908"/>
      <c r="G24" s="909"/>
      <c r="H24" s="381">
        <v>6</v>
      </c>
      <c r="I24" s="907"/>
      <c r="J24" s="908"/>
      <c r="K24" s="908"/>
      <c r="L24" s="908"/>
      <c r="M24" s="908"/>
      <c r="N24" s="909"/>
      <c r="R24" s="283"/>
      <c r="S24" s="283"/>
      <c r="T24" s="283"/>
      <c r="U24" s="283"/>
      <c r="V24" s="283"/>
      <c r="W24" s="283"/>
      <c r="X24" s="283"/>
      <c r="Y24" s="283"/>
      <c r="Z24" s="283"/>
      <c r="AA24" s="283"/>
      <c r="AB24" s="283"/>
      <c r="AC24" s="283"/>
    </row>
    <row r="25" spans="1:29" x14ac:dyDescent="0.25">
      <c r="A25" s="381">
        <v>2</v>
      </c>
      <c r="B25" s="907" t="s">
        <v>510</v>
      </c>
      <c r="C25" s="908"/>
      <c r="D25" s="908"/>
      <c r="E25" s="908"/>
      <c r="F25" s="908"/>
      <c r="G25" s="909"/>
      <c r="H25" s="381">
        <v>7</v>
      </c>
      <c r="I25" s="907"/>
      <c r="J25" s="908"/>
      <c r="K25" s="908"/>
      <c r="L25" s="908"/>
      <c r="M25" s="908"/>
      <c r="N25" s="909"/>
      <c r="R25" s="283"/>
      <c r="S25" s="283"/>
      <c r="T25" s="283"/>
      <c r="U25" s="283"/>
      <c r="V25" s="283"/>
      <c r="W25" s="283"/>
      <c r="X25" s="283"/>
      <c r="Y25" s="283"/>
      <c r="Z25" s="283"/>
      <c r="AA25" s="283"/>
      <c r="AB25" s="283"/>
      <c r="AC25" s="283"/>
    </row>
    <row r="26" spans="1:29" ht="22.5" customHeight="1" x14ac:dyDescent="0.25">
      <c r="A26" s="381">
        <v>3</v>
      </c>
      <c r="B26" s="907" t="s">
        <v>840</v>
      </c>
      <c r="C26" s="908"/>
      <c r="D26" s="908"/>
      <c r="E26" s="908"/>
      <c r="F26" s="908"/>
      <c r="G26" s="909"/>
      <c r="H26" s="381">
        <v>8</v>
      </c>
      <c r="I26" s="907"/>
      <c r="J26" s="908"/>
      <c r="K26" s="908"/>
      <c r="L26" s="908"/>
      <c r="M26" s="908"/>
      <c r="N26" s="909"/>
      <c r="R26" s="283"/>
      <c r="S26" s="283"/>
      <c r="T26" s="283"/>
      <c r="U26" s="283"/>
      <c r="V26" s="283"/>
      <c r="W26" s="283"/>
      <c r="X26" s="283"/>
      <c r="Y26" s="283"/>
      <c r="Z26" s="283"/>
      <c r="AA26" s="283"/>
      <c r="AB26" s="283"/>
      <c r="AC26" s="283"/>
    </row>
    <row r="27" spans="1:29" x14ac:dyDescent="0.25">
      <c r="A27" s="381">
        <v>4</v>
      </c>
      <c r="B27" s="907" t="s">
        <v>843</v>
      </c>
      <c r="C27" s="908"/>
      <c r="D27" s="908"/>
      <c r="E27" s="908"/>
      <c r="F27" s="908"/>
      <c r="G27" s="909"/>
      <c r="H27" s="381">
        <v>9</v>
      </c>
      <c r="I27" s="907"/>
      <c r="J27" s="908"/>
      <c r="K27" s="908"/>
      <c r="L27" s="908"/>
      <c r="M27" s="908"/>
      <c r="N27" s="909"/>
    </row>
    <row r="28" spans="1:29" x14ac:dyDescent="0.25">
      <c r="A28" s="381">
        <v>5</v>
      </c>
      <c r="B28" s="907" t="s">
        <v>742</v>
      </c>
      <c r="C28" s="908"/>
      <c r="D28" s="908"/>
      <c r="E28" s="908"/>
      <c r="F28" s="908"/>
      <c r="G28" s="909"/>
      <c r="H28" s="381">
        <v>10</v>
      </c>
      <c r="I28" s="910"/>
      <c r="J28" s="910"/>
      <c r="K28" s="910"/>
      <c r="L28" s="910"/>
      <c r="M28" s="910"/>
      <c r="N28" s="910"/>
    </row>
    <row r="29" spans="1:29" x14ac:dyDescent="0.25">
      <c r="A29" s="873" t="s">
        <v>286</v>
      </c>
      <c r="B29" s="874"/>
      <c r="C29" s="874"/>
      <c r="D29" s="874"/>
      <c r="E29" s="874"/>
      <c r="F29" s="874"/>
      <c r="G29" s="874"/>
      <c r="H29" s="874"/>
      <c r="I29" s="874"/>
      <c r="J29" s="874"/>
      <c r="K29" s="874"/>
      <c r="L29" s="874"/>
      <c r="M29" s="874"/>
      <c r="N29" s="875"/>
      <c r="O29" s="60"/>
      <c r="P29" s="60"/>
      <c r="Q29" s="60"/>
      <c r="R29" s="61"/>
    </row>
    <row r="30" spans="1:29" ht="24" customHeight="1" x14ac:dyDescent="0.25">
      <c r="A30" s="882" t="s">
        <v>287</v>
      </c>
      <c r="B30" s="883"/>
      <c r="C30" s="883"/>
      <c r="D30" s="883"/>
      <c r="E30" s="883"/>
      <c r="F30" s="883"/>
      <c r="G30" s="883"/>
      <c r="H30" s="884"/>
      <c r="I30" s="885" t="s">
        <v>759</v>
      </c>
      <c r="J30" s="886"/>
      <c r="K30" s="887" t="s">
        <v>760</v>
      </c>
      <c r="L30" s="887"/>
      <c r="M30" s="876" t="s">
        <v>288</v>
      </c>
      <c r="N30" s="876"/>
      <c r="O30" s="876">
        <v>2022</v>
      </c>
      <c r="P30" s="876"/>
      <c r="Q30" s="876">
        <v>2023</v>
      </c>
      <c r="R30" s="876"/>
    </row>
    <row r="31" spans="1:29" x14ac:dyDescent="0.25">
      <c r="A31" s="888" t="s">
        <v>700</v>
      </c>
      <c r="B31" s="889"/>
      <c r="C31" s="889"/>
      <c r="D31" s="889"/>
      <c r="E31" s="889"/>
      <c r="F31" s="889"/>
      <c r="G31" s="889"/>
      <c r="H31" s="890"/>
      <c r="I31" s="872">
        <v>30</v>
      </c>
      <c r="J31" s="872"/>
      <c r="K31" s="872">
        <v>15</v>
      </c>
      <c r="L31" s="872"/>
      <c r="M31" s="872"/>
      <c r="N31" s="872"/>
      <c r="O31" s="872"/>
      <c r="P31" s="872"/>
      <c r="Q31" s="872"/>
      <c r="R31" s="872"/>
    </row>
    <row r="32" spans="1:29" x14ac:dyDescent="0.25">
      <c r="A32" s="1216" t="s">
        <v>701</v>
      </c>
      <c r="B32" s="1217"/>
      <c r="C32" s="1217"/>
      <c r="D32" s="1217"/>
      <c r="E32" s="1217"/>
      <c r="F32" s="1217"/>
      <c r="G32" s="1217"/>
      <c r="H32" s="1218"/>
      <c r="I32" s="896">
        <v>100</v>
      </c>
      <c r="J32" s="897"/>
      <c r="K32" s="380">
        <v>159</v>
      </c>
      <c r="L32" s="380"/>
      <c r="M32" s="380"/>
      <c r="N32" s="380"/>
      <c r="O32" s="380"/>
      <c r="P32" s="380"/>
      <c r="Q32" s="380"/>
      <c r="R32" s="380"/>
    </row>
    <row r="33" spans="1:18" x14ac:dyDescent="0.25">
      <c r="A33" s="888" t="s">
        <v>702</v>
      </c>
      <c r="B33" s="889"/>
      <c r="C33" s="889"/>
      <c r="D33" s="889"/>
      <c r="E33" s="889"/>
      <c r="F33" s="889"/>
      <c r="G33" s="889"/>
      <c r="H33" s="890"/>
      <c r="I33" s="896">
        <v>4</v>
      </c>
      <c r="J33" s="897"/>
      <c r="K33" s="380">
        <v>8</v>
      </c>
      <c r="L33" s="380"/>
      <c r="M33" s="380"/>
      <c r="N33" s="380"/>
      <c r="O33" s="380"/>
      <c r="P33" s="380"/>
      <c r="Q33" s="380"/>
      <c r="R33" s="380"/>
    </row>
    <row r="34" spans="1:18" ht="39.950000000000003" customHeight="1" x14ac:dyDescent="0.25">
      <c r="A34" s="888" t="s">
        <v>841</v>
      </c>
      <c r="B34" s="889"/>
      <c r="C34" s="889"/>
      <c r="D34" s="889"/>
      <c r="E34" s="889"/>
      <c r="F34" s="889"/>
      <c r="G34" s="889"/>
      <c r="H34" s="890"/>
      <c r="I34" s="896">
        <v>10</v>
      </c>
      <c r="J34" s="897"/>
      <c r="K34" s="380">
        <v>10</v>
      </c>
      <c r="L34" s="380"/>
      <c r="M34" s="380"/>
      <c r="N34" s="380"/>
      <c r="O34" s="380"/>
      <c r="P34" s="380"/>
      <c r="Q34" s="380"/>
      <c r="R34" s="380"/>
    </row>
    <row r="35" spans="1:18" ht="39.950000000000003" customHeight="1" x14ac:dyDescent="0.25">
      <c r="A35" s="888" t="s">
        <v>743</v>
      </c>
      <c r="B35" s="889"/>
      <c r="C35" s="889"/>
      <c r="D35" s="889"/>
      <c r="E35" s="889"/>
      <c r="F35" s="889"/>
      <c r="G35" s="889"/>
      <c r="H35" s="890"/>
      <c r="I35" s="896">
        <v>10</v>
      </c>
      <c r="J35" s="897"/>
      <c r="K35" s="380">
        <v>10</v>
      </c>
      <c r="L35" s="380"/>
      <c r="M35" s="380"/>
      <c r="N35" s="380"/>
      <c r="O35" s="380"/>
      <c r="P35" s="380"/>
      <c r="Q35" s="380"/>
      <c r="R35" s="380"/>
    </row>
    <row r="36" spans="1:18" ht="30" customHeight="1" x14ac:dyDescent="0.25">
      <c r="A36" s="888" t="s">
        <v>744</v>
      </c>
      <c r="B36" s="889"/>
      <c r="C36" s="889"/>
      <c r="D36" s="889"/>
      <c r="E36" s="889"/>
      <c r="F36" s="889"/>
      <c r="G36" s="889"/>
      <c r="H36" s="890"/>
      <c r="I36" s="896">
        <v>20</v>
      </c>
      <c r="J36" s="897"/>
      <c r="K36" s="380">
        <v>20</v>
      </c>
      <c r="L36" s="380"/>
      <c r="M36" s="380"/>
      <c r="N36" s="380"/>
      <c r="O36" s="380"/>
      <c r="P36" s="380"/>
      <c r="Q36" s="380"/>
      <c r="R36" s="380"/>
    </row>
    <row r="37" spans="1:18" ht="30" customHeight="1" x14ac:dyDescent="0.25">
      <c r="A37" s="888" t="s">
        <v>745</v>
      </c>
      <c r="B37" s="889"/>
      <c r="C37" s="889"/>
      <c r="D37" s="889"/>
      <c r="E37" s="889"/>
      <c r="F37" s="889"/>
      <c r="G37" s="889"/>
      <c r="H37" s="890"/>
      <c r="I37" s="896">
        <v>20</v>
      </c>
      <c r="J37" s="897"/>
      <c r="K37" s="380">
        <v>20</v>
      </c>
      <c r="L37" s="380"/>
      <c r="M37" s="380"/>
      <c r="N37" s="380"/>
      <c r="O37" s="380"/>
      <c r="P37" s="380"/>
      <c r="Q37" s="380"/>
      <c r="R37" s="380"/>
    </row>
    <row r="38" spans="1:18" ht="23.25" customHeight="1" x14ac:dyDescent="0.25">
      <c r="A38" s="882" t="s">
        <v>289</v>
      </c>
      <c r="B38" s="883"/>
      <c r="C38" s="883"/>
      <c r="D38" s="883"/>
      <c r="E38" s="883"/>
      <c r="F38" s="883"/>
      <c r="G38" s="883"/>
      <c r="H38" s="884"/>
      <c r="I38" s="885" t="s">
        <v>759</v>
      </c>
      <c r="J38" s="886"/>
      <c r="K38" s="887" t="s">
        <v>760</v>
      </c>
      <c r="L38" s="887"/>
      <c r="M38" s="876" t="s">
        <v>288</v>
      </c>
      <c r="N38" s="876"/>
      <c r="O38" s="876">
        <v>2022</v>
      </c>
      <c r="P38" s="876"/>
      <c r="Q38" s="876">
        <v>2023</v>
      </c>
      <c r="R38" s="876"/>
    </row>
    <row r="39" spans="1:18" x14ac:dyDescent="0.25">
      <c r="A39" s="888"/>
      <c r="B39" s="889"/>
      <c r="C39" s="889"/>
      <c r="D39" s="889"/>
      <c r="E39" s="889"/>
      <c r="F39" s="889"/>
      <c r="G39" s="889"/>
      <c r="H39" s="890"/>
      <c r="I39" s="898"/>
      <c r="J39" s="872"/>
      <c r="K39" s="898"/>
      <c r="L39" s="872"/>
      <c r="M39" s="872"/>
      <c r="N39" s="872"/>
      <c r="O39" s="898"/>
      <c r="P39" s="872"/>
      <c r="Q39" s="898"/>
      <c r="R39" s="872"/>
    </row>
    <row r="40" spans="1:18" ht="24" customHeight="1" x14ac:dyDescent="0.25">
      <c r="A40" s="882" t="s">
        <v>290</v>
      </c>
      <c r="B40" s="883"/>
      <c r="C40" s="883"/>
      <c r="D40" s="883"/>
      <c r="E40" s="883"/>
      <c r="F40" s="883"/>
      <c r="G40" s="883"/>
      <c r="H40" s="884"/>
      <c r="I40" s="885" t="s">
        <v>759</v>
      </c>
      <c r="J40" s="886"/>
      <c r="K40" s="887" t="s">
        <v>760</v>
      </c>
      <c r="L40" s="887"/>
      <c r="M40" s="876" t="s">
        <v>288</v>
      </c>
      <c r="N40" s="876"/>
      <c r="O40" s="876">
        <v>2022</v>
      </c>
      <c r="P40" s="876"/>
      <c r="Q40" s="876">
        <v>2023</v>
      </c>
      <c r="R40" s="876"/>
    </row>
    <row r="41" spans="1:18" x14ac:dyDescent="0.25">
      <c r="A41" s="888"/>
      <c r="B41" s="889"/>
      <c r="C41" s="889"/>
      <c r="D41" s="889"/>
      <c r="E41" s="889"/>
      <c r="F41" s="889"/>
      <c r="G41" s="889"/>
      <c r="H41" s="890"/>
      <c r="I41" s="891"/>
      <c r="J41" s="891"/>
      <c r="K41" s="872"/>
      <c r="L41" s="872"/>
      <c r="M41" s="872"/>
      <c r="N41" s="872"/>
      <c r="O41" s="891"/>
      <c r="P41" s="891"/>
      <c r="Q41" s="891"/>
      <c r="R41" s="891"/>
    </row>
    <row r="42" spans="1:18" ht="31.5" customHeight="1" x14ac:dyDescent="0.25">
      <c r="A42" s="882" t="s">
        <v>291</v>
      </c>
      <c r="B42" s="883"/>
      <c r="C42" s="883"/>
      <c r="D42" s="883"/>
      <c r="E42" s="883"/>
      <c r="F42" s="883"/>
      <c r="G42" s="883"/>
      <c r="H42" s="884"/>
      <c r="I42" s="885" t="s">
        <v>759</v>
      </c>
      <c r="J42" s="886"/>
      <c r="K42" s="887" t="s">
        <v>760</v>
      </c>
      <c r="L42" s="887"/>
      <c r="M42" s="876" t="s">
        <v>288</v>
      </c>
      <c r="N42" s="876"/>
      <c r="O42" s="876">
        <v>2022</v>
      </c>
      <c r="P42" s="876"/>
      <c r="Q42" s="876">
        <v>2023</v>
      </c>
      <c r="R42" s="876"/>
    </row>
    <row r="43" spans="1:18" x14ac:dyDescent="0.25">
      <c r="A43" s="877"/>
      <c r="B43" s="878"/>
      <c r="C43" s="878"/>
      <c r="D43" s="878"/>
      <c r="E43" s="878"/>
      <c r="F43" s="878"/>
      <c r="G43" s="878"/>
      <c r="H43" s="879"/>
      <c r="I43" s="872"/>
      <c r="J43" s="872"/>
      <c r="K43" s="872"/>
      <c r="L43" s="872"/>
      <c r="M43" s="872"/>
      <c r="N43" s="872"/>
      <c r="O43" s="872"/>
      <c r="P43" s="872"/>
      <c r="Q43" s="872"/>
      <c r="R43" s="872"/>
    </row>
    <row r="45" spans="1:18" x14ac:dyDescent="0.25">
      <c r="A45" s="873" t="s">
        <v>292</v>
      </c>
      <c r="B45" s="874"/>
      <c r="C45" s="874"/>
      <c r="D45" s="874"/>
      <c r="E45" s="874"/>
      <c r="F45" s="874"/>
      <c r="G45" s="874"/>
      <c r="H45" s="874"/>
      <c r="I45" s="874"/>
      <c r="J45" s="874"/>
      <c r="K45" s="874"/>
      <c r="L45" s="874"/>
      <c r="M45" s="874"/>
      <c r="N45" s="875"/>
    </row>
    <row r="46" spans="1:18" ht="48.75" customHeight="1" x14ac:dyDescent="0.25">
      <c r="A46" s="876" t="s">
        <v>293</v>
      </c>
      <c r="B46" s="876"/>
      <c r="C46" s="62" t="s">
        <v>294</v>
      </c>
      <c r="D46" s="62" t="s">
        <v>295</v>
      </c>
      <c r="E46" s="62" t="s">
        <v>296</v>
      </c>
      <c r="F46" s="62" t="s">
        <v>297</v>
      </c>
      <c r="G46" s="62" t="s">
        <v>298</v>
      </c>
      <c r="H46" s="62" t="s">
        <v>299</v>
      </c>
      <c r="I46" s="62" t="s">
        <v>300</v>
      </c>
      <c r="J46" s="62" t="s">
        <v>301</v>
      </c>
      <c r="K46" s="62" t="s">
        <v>302</v>
      </c>
      <c r="L46" s="62" t="s">
        <v>303</v>
      </c>
      <c r="M46" s="62" t="s">
        <v>304</v>
      </c>
      <c r="N46" s="62" t="s">
        <v>305</v>
      </c>
    </row>
    <row r="47" spans="1:18" ht="12" customHeight="1" x14ac:dyDescent="0.25">
      <c r="A47" s="865">
        <f>IF(A24&gt;0,A24,"")</f>
        <v>1</v>
      </c>
      <c r="B47" s="866"/>
      <c r="C47" s="270"/>
      <c r="D47" s="270"/>
      <c r="E47" s="270"/>
      <c r="F47" s="270"/>
      <c r="G47" s="270"/>
      <c r="H47" s="270"/>
      <c r="I47" s="270"/>
      <c r="J47" s="284"/>
      <c r="K47" s="270"/>
      <c r="L47" s="270"/>
      <c r="M47" s="270"/>
      <c r="N47" s="270"/>
    </row>
    <row r="48" spans="1:18" ht="12" customHeight="1" x14ac:dyDescent="0.25">
      <c r="A48" s="865">
        <f>IF(A25&gt;0,A25,"")</f>
        <v>2</v>
      </c>
      <c r="B48" s="866"/>
      <c r="C48" s="270"/>
      <c r="D48" s="270"/>
      <c r="E48" s="270"/>
      <c r="F48" s="270"/>
      <c r="G48" s="270"/>
      <c r="H48" s="386"/>
      <c r="I48" s="386"/>
      <c r="J48" s="386"/>
      <c r="K48" s="386"/>
      <c r="L48" s="386"/>
      <c r="M48" s="386"/>
      <c r="N48" s="386"/>
    </row>
    <row r="49" spans="1:15" x14ac:dyDescent="0.25">
      <c r="A49" s="865">
        <f>IF(A26&gt;0,A26,"")</f>
        <v>3</v>
      </c>
      <c r="B49" s="866"/>
      <c r="C49" s="386"/>
      <c r="D49" s="134"/>
      <c r="E49" s="270"/>
      <c r="F49" s="270"/>
      <c r="G49" s="270"/>
      <c r="H49" s="270"/>
      <c r="I49" s="386"/>
      <c r="J49" s="386"/>
      <c r="K49" s="285"/>
      <c r="L49" s="386"/>
      <c r="M49" s="386"/>
      <c r="N49" s="386"/>
    </row>
    <row r="50" spans="1:15" ht="1.5" hidden="1" customHeight="1" x14ac:dyDescent="0.25">
      <c r="A50" s="865">
        <v>8</v>
      </c>
      <c r="B50" s="866"/>
      <c r="C50" s="386"/>
      <c r="D50" s="386"/>
      <c r="E50" s="386"/>
      <c r="F50" s="386"/>
      <c r="G50" s="386"/>
      <c r="H50" s="386"/>
      <c r="I50" s="386"/>
      <c r="J50" s="386"/>
      <c r="K50" s="386"/>
      <c r="L50" s="386"/>
      <c r="M50" s="386"/>
      <c r="N50" s="65"/>
      <c r="O50" s="66"/>
    </row>
    <row r="51" spans="1:15" ht="13.5" hidden="1" thickBot="1" x14ac:dyDescent="0.3">
      <c r="A51" s="1056"/>
      <c r="B51" s="1057"/>
      <c r="C51" s="64"/>
      <c r="D51" s="64"/>
      <c r="E51" s="64"/>
      <c r="F51" s="64"/>
      <c r="G51" s="64"/>
      <c r="H51" s="64"/>
      <c r="I51" s="64"/>
      <c r="J51" s="64"/>
      <c r="K51" s="64"/>
      <c r="L51" s="64"/>
      <c r="M51" s="64"/>
      <c r="N51" s="64"/>
    </row>
    <row r="52" spans="1:15" hidden="1" x14ac:dyDescent="0.25">
      <c r="A52" s="865">
        <v>9</v>
      </c>
      <c r="B52" s="866"/>
      <c r="C52" s="386"/>
      <c r="D52" s="386"/>
      <c r="E52" s="386"/>
      <c r="F52" s="386"/>
      <c r="G52" s="386"/>
      <c r="H52" s="386"/>
      <c r="I52" s="386"/>
      <c r="J52" s="386"/>
      <c r="K52" s="386"/>
      <c r="L52" s="386"/>
      <c r="M52" s="386"/>
      <c r="N52" s="386"/>
    </row>
    <row r="53" spans="1:15" ht="13.5" hidden="1" thickBot="1" x14ac:dyDescent="0.3">
      <c r="A53" s="1056"/>
      <c r="B53" s="1057"/>
      <c r="C53" s="64"/>
      <c r="D53" s="64"/>
      <c r="E53" s="64"/>
      <c r="F53" s="64"/>
      <c r="G53" s="64"/>
      <c r="H53" s="64"/>
      <c r="I53" s="64"/>
      <c r="J53" s="64"/>
      <c r="K53" s="64"/>
      <c r="L53" s="64"/>
      <c r="M53" s="64"/>
      <c r="N53" s="64"/>
    </row>
    <row r="54" spans="1:15" hidden="1" x14ac:dyDescent="0.25">
      <c r="A54" s="865">
        <v>10</v>
      </c>
      <c r="B54" s="866"/>
      <c r="C54" s="386"/>
      <c r="D54" s="386"/>
      <c r="E54" s="386"/>
      <c r="F54" s="386"/>
      <c r="G54" s="386"/>
      <c r="H54" s="386"/>
      <c r="I54" s="386"/>
      <c r="J54" s="386"/>
      <c r="K54" s="386"/>
      <c r="L54" s="386"/>
      <c r="M54" s="386"/>
      <c r="N54" s="386"/>
    </row>
    <row r="55" spans="1:15" ht="13.5" hidden="1" thickBot="1" x14ac:dyDescent="0.3">
      <c r="A55" s="1056"/>
      <c r="B55" s="1057"/>
      <c r="C55" s="64"/>
      <c r="D55" s="64"/>
      <c r="E55" s="64"/>
      <c r="F55" s="64"/>
      <c r="G55" s="64"/>
      <c r="H55" s="64"/>
      <c r="I55" s="64"/>
      <c r="J55" s="64"/>
      <c r="K55" s="64"/>
      <c r="L55" s="64"/>
      <c r="M55" s="64"/>
      <c r="N55" s="64"/>
    </row>
    <row r="56" spans="1:15" x14ac:dyDescent="0.25">
      <c r="A56" s="278"/>
      <c r="B56" s="278"/>
      <c r="C56" s="278"/>
      <c r="D56" s="278"/>
      <c r="E56" s="278"/>
      <c r="F56" s="278"/>
      <c r="G56" s="278"/>
      <c r="H56" s="278"/>
      <c r="I56" s="278"/>
      <c r="J56" s="278"/>
      <c r="K56" s="278"/>
      <c r="L56" s="278"/>
      <c r="M56" s="278"/>
      <c r="N56" s="278"/>
    </row>
    <row r="57" spans="1:15" x14ac:dyDescent="0.25">
      <c r="A57" s="978" t="s">
        <v>306</v>
      </c>
      <c r="B57" s="979"/>
      <c r="C57" s="979"/>
      <c r="D57" s="979"/>
      <c r="E57" s="979"/>
      <c r="F57" s="979"/>
      <c r="G57" s="979"/>
      <c r="H57" s="979"/>
      <c r="I57" s="979"/>
      <c r="J57" s="979"/>
      <c r="K57" s="979"/>
      <c r="L57" s="979"/>
      <c r="M57" s="979"/>
      <c r="N57" s="980"/>
    </row>
    <row r="58" spans="1:15" ht="31.5" customHeight="1" x14ac:dyDescent="0.25">
      <c r="A58" s="271" t="s">
        <v>307</v>
      </c>
      <c r="B58" s="1016" t="s">
        <v>308</v>
      </c>
      <c r="C58" s="1017"/>
      <c r="D58" s="1017"/>
      <c r="E58" s="1017"/>
      <c r="F58" s="1018"/>
      <c r="G58" s="1014" t="s">
        <v>309</v>
      </c>
      <c r="H58" s="1014"/>
      <c r="I58" s="1014" t="s">
        <v>310</v>
      </c>
      <c r="J58" s="1014"/>
      <c r="K58" s="1014" t="s">
        <v>311</v>
      </c>
      <c r="L58" s="1014"/>
      <c r="M58" s="1015" t="s">
        <v>312</v>
      </c>
      <c r="N58" s="1015"/>
    </row>
    <row r="59" spans="1:15" x14ac:dyDescent="0.25">
      <c r="A59" s="384" t="s">
        <v>468</v>
      </c>
      <c r="B59" s="981" t="s">
        <v>503</v>
      </c>
      <c r="C59" s="982"/>
      <c r="D59" s="982"/>
      <c r="E59" s="982"/>
      <c r="F59" s="983"/>
      <c r="G59" s="984">
        <v>28.3</v>
      </c>
      <c r="H59" s="985"/>
      <c r="I59" s="1000">
        <v>200</v>
      </c>
      <c r="J59" s="1000"/>
      <c r="K59" s="1000"/>
      <c r="L59" s="1000"/>
      <c r="M59" s="836">
        <f t="shared" ref="M59" si="0">G59*I59</f>
        <v>5660</v>
      </c>
      <c r="N59" s="837"/>
    </row>
    <row r="60" spans="1:15" x14ac:dyDescent="0.25">
      <c r="A60" s="384"/>
      <c r="B60" s="981"/>
      <c r="C60" s="982"/>
      <c r="D60" s="982"/>
      <c r="E60" s="982"/>
      <c r="F60" s="983"/>
      <c r="G60" s="984"/>
      <c r="H60" s="985"/>
      <c r="I60" s="1000"/>
      <c r="J60" s="1000"/>
      <c r="K60" s="1000"/>
      <c r="L60" s="1000"/>
      <c r="M60" s="1178"/>
      <c r="N60" s="1178"/>
    </row>
    <row r="61" spans="1:15" ht="10.5" customHeight="1" x14ac:dyDescent="0.25">
      <c r="A61" s="384"/>
      <c r="B61" s="981"/>
      <c r="C61" s="982"/>
      <c r="D61" s="982"/>
      <c r="E61" s="982"/>
      <c r="F61" s="983"/>
      <c r="G61" s="984"/>
      <c r="H61" s="985"/>
      <c r="I61" s="1000"/>
      <c r="J61" s="1000"/>
      <c r="K61" s="1000"/>
      <c r="L61" s="1000"/>
      <c r="M61" s="1178"/>
      <c r="N61" s="1178"/>
    </row>
    <row r="62" spans="1:15" x14ac:dyDescent="0.25">
      <c r="A62" s="384"/>
      <c r="B62" s="981"/>
      <c r="C62" s="982"/>
      <c r="D62" s="982"/>
      <c r="E62" s="982"/>
      <c r="F62" s="983"/>
      <c r="G62" s="984"/>
      <c r="H62" s="985"/>
      <c r="I62" s="1000"/>
      <c r="J62" s="1000"/>
      <c r="K62" s="1000"/>
      <c r="L62" s="1000"/>
      <c r="M62" s="1178"/>
      <c r="N62" s="1178"/>
    </row>
    <row r="63" spans="1:15" x14ac:dyDescent="0.25">
      <c r="A63" s="384"/>
      <c r="B63" s="981"/>
      <c r="C63" s="982"/>
      <c r="D63" s="982"/>
      <c r="E63" s="982"/>
      <c r="F63" s="983"/>
      <c r="G63" s="984"/>
      <c r="H63" s="985"/>
      <c r="I63" s="1000"/>
      <c r="J63" s="1000"/>
      <c r="K63" s="1000"/>
      <c r="L63" s="1000"/>
      <c r="M63" s="1178"/>
      <c r="N63" s="1178"/>
    </row>
    <row r="64" spans="1:15" x14ac:dyDescent="0.25">
      <c r="A64" s="384"/>
      <c r="B64" s="981"/>
      <c r="C64" s="982"/>
      <c r="D64" s="982"/>
      <c r="E64" s="982"/>
      <c r="F64" s="983"/>
      <c r="G64" s="984"/>
      <c r="H64" s="985"/>
      <c r="I64" s="1000"/>
      <c r="J64" s="1000"/>
      <c r="K64" s="1000"/>
      <c r="L64" s="1000"/>
      <c r="M64" s="1178"/>
      <c r="N64" s="1178"/>
    </row>
    <row r="65" spans="1:14" x14ac:dyDescent="0.25">
      <c r="A65" s="384"/>
      <c r="B65" s="981"/>
      <c r="C65" s="982"/>
      <c r="D65" s="982"/>
      <c r="E65" s="982"/>
      <c r="F65" s="983"/>
      <c r="G65" s="984"/>
      <c r="H65" s="985"/>
      <c r="I65" s="1000"/>
      <c r="J65" s="1000"/>
      <c r="K65" s="1000"/>
      <c r="L65" s="1000"/>
      <c r="M65" s="1178"/>
      <c r="N65" s="1178"/>
    </row>
    <row r="66" spans="1:14" x14ac:dyDescent="0.25">
      <c r="A66" s="277">
        <f>COUNTA(B59:F65)</f>
        <v>1</v>
      </c>
      <c r="B66" s="1012" t="s">
        <v>313</v>
      </c>
      <c r="C66" s="1012"/>
      <c r="D66" s="1012"/>
      <c r="E66" s="1012"/>
      <c r="F66" s="1012"/>
      <c r="G66" s="1012"/>
      <c r="H66" s="1012"/>
      <c r="I66" s="1012"/>
      <c r="J66" s="1012"/>
      <c r="K66" s="1012"/>
      <c r="L66" s="1013"/>
      <c r="M66" s="1001">
        <f>SUM(M59:N65)</f>
        <v>5660</v>
      </c>
      <c r="N66" s="1002"/>
    </row>
    <row r="67" spans="1:14" x14ac:dyDescent="0.25">
      <c r="A67" s="278"/>
      <c r="B67" s="278"/>
      <c r="C67" s="278"/>
      <c r="D67" s="278"/>
      <c r="E67" s="278"/>
      <c r="F67" s="278"/>
      <c r="G67" s="278"/>
      <c r="H67" s="278"/>
      <c r="I67" s="278"/>
      <c r="J67" s="278"/>
      <c r="K67" s="278"/>
      <c r="L67" s="278"/>
      <c r="M67" s="278"/>
      <c r="N67" s="278"/>
    </row>
    <row r="68" spans="1:14" x14ac:dyDescent="0.25">
      <c r="A68" s="978" t="s">
        <v>314</v>
      </c>
      <c r="B68" s="979"/>
      <c r="C68" s="979"/>
      <c r="D68" s="979"/>
      <c r="E68" s="979"/>
      <c r="F68" s="979"/>
      <c r="G68" s="979"/>
      <c r="H68" s="979"/>
      <c r="I68" s="979"/>
      <c r="J68" s="979"/>
      <c r="K68" s="979"/>
      <c r="L68" s="979"/>
      <c r="M68" s="979"/>
      <c r="N68" s="980"/>
    </row>
    <row r="69" spans="1:14" x14ac:dyDescent="0.25">
      <c r="A69" s="1009" t="s">
        <v>315</v>
      </c>
      <c r="B69" s="1010"/>
      <c r="C69" s="1010"/>
      <c r="D69" s="1011"/>
      <c r="E69" s="1009" t="s">
        <v>115</v>
      </c>
      <c r="F69" s="1010"/>
      <c r="G69" s="1010"/>
      <c r="H69" s="1010"/>
      <c r="I69" s="1010"/>
      <c r="J69" s="1010"/>
      <c r="K69" s="1010"/>
      <c r="L69" s="1010"/>
      <c r="M69" s="997" t="s">
        <v>316</v>
      </c>
      <c r="N69" s="999"/>
    </row>
    <row r="70" spans="1:14" x14ac:dyDescent="0.25">
      <c r="A70" s="1003" t="s">
        <v>511</v>
      </c>
      <c r="B70" s="1004"/>
      <c r="C70" s="1004"/>
      <c r="D70" s="1005"/>
      <c r="E70" s="1003" t="s">
        <v>512</v>
      </c>
      <c r="F70" s="1004"/>
      <c r="G70" s="1004"/>
      <c r="H70" s="1004"/>
      <c r="I70" s="1004"/>
      <c r="J70" s="1004"/>
      <c r="K70" s="1004"/>
      <c r="L70" s="1004"/>
      <c r="M70" s="1176">
        <v>700</v>
      </c>
      <c r="N70" s="1177"/>
    </row>
    <row r="71" spans="1:14" x14ac:dyDescent="0.25">
      <c r="A71" s="1003"/>
      <c r="B71" s="1004"/>
      <c r="C71" s="1004"/>
      <c r="D71" s="1005"/>
      <c r="E71" s="1003"/>
      <c r="F71" s="1004"/>
      <c r="G71" s="1004"/>
      <c r="H71" s="1004"/>
      <c r="I71" s="1004"/>
      <c r="J71" s="1004"/>
      <c r="K71" s="1004"/>
      <c r="L71" s="1004"/>
      <c r="M71" s="993"/>
      <c r="N71" s="994"/>
    </row>
    <row r="72" spans="1:14" x14ac:dyDescent="0.25">
      <c r="A72" s="997" t="s">
        <v>317</v>
      </c>
      <c r="B72" s="998"/>
      <c r="C72" s="998"/>
      <c r="D72" s="998"/>
      <c r="E72" s="998"/>
      <c r="F72" s="998"/>
      <c r="G72" s="998"/>
      <c r="H72" s="998"/>
      <c r="I72" s="998"/>
      <c r="J72" s="998"/>
      <c r="K72" s="998"/>
      <c r="L72" s="999"/>
      <c r="M72" s="1001">
        <f>SUM(M66:N71)</f>
        <v>6360</v>
      </c>
      <c r="N72" s="1002"/>
    </row>
    <row r="80" spans="1:14" ht="15" x14ac:dyDescent="0.25">
      <c r="D80"/>
      <c r="E80"/>
      <c r="F80"/>
      <c r="G80"/>
      <c r="H80"/>
      <c r="I80"/>
      <c r="J80"/>
    </row>
    <row r="65390" spans="251:255" x14ac:dyDescent="0.25">
      <c r="IQ65390" s="56" t="s">
        <v>318</v>
      </c>
      <c r="IR65390" s="56" t="s">
        <v>319</v>
      </c>
      <c r="IS65390" s="56" t="s">
        <v>320</v>
      </c>
      <c r="IT65390" s="56" t="s">
        <v>321</v>
      </c>
      <c r="IU65390" s="56" t="s">
        <v>322</v>
      </c>
    </row>
    <row r="65391" spans="251:255" x14ac:dyDescent="0.25">
      <c r="IQ65391" s="56" t="e">
        <f>#REF!&amp;$C$8</f>
        <v>#REF!</v>
      </c>
      <c r="IR65391" s="56" t="e">
        <f>#REF!</f>
        <v>#REF!</v>
      </c>
      <c r="IS65391" s="56" t="e">
        <f>$B$24&amp;" - "&amp;$B$25&amp;" - "&amp;$B$28&amp;" - "&amp;$I$28&amp;" - "&amp;#REF!&amp;" - "&amp;#REF!&amp;" - "&amp;#REF!&amp;" - "&amp;#REF!</f>
        <v>#REF!</v>
      </c>
      <c r="IT65391" s="56" t="e">
        <f>$A$31&amp;": "&amp;$I$31&amp;" - "&amp;#REF!&amp;": "&amp;#REF!&amp;" - "&amp;#REF!&amp;": "&amp;#REF!&amp;" - "&amp;#REF!&amp;": "&amp;#REF!&amp;" - "&amp;#REF!&amp;": "&amp;#REF!&amp;" - "&amp;#REF!&amp;": "&amp;#REF!&amp;" - "&amp;#REF!&amp;": "&amp;#REF!&amp;" - "&amp;$A$38&amp;": "&amp;$I$38&amp;" - "&amp;$A$39&amp;": "&amp;$I$39&amp;" - "&amp;#REF!&amp;": "&amp;#REF!&amp;" - "&amp;#REF!&amp;": "&amp;#REF!&amp;" - "&amp;#REF!&amp;": "&amp;#REF!&amp;" - "&amp;#REF!&amp;": "&amp;#REF!</f>
        <v>#REF!</v>
      </c>
      <c r="IU65391" s="56" t="e">
        <f>#REF!</f>
        <v>#REF!</v>
      </c>
    </row>
  </sheetData>
  <mergeCells count="159">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5:H35"/>
    <mergeCell ref="I35:J35"/>
    <mergeCell ref="A36:H36"/>
    <mergeCell ref="I36:J36"/>
    <mergeCell ref="A37:H37"/>
    <mergeCell ref="I37:J37"/>
    <mergeCell ref="A32:H32"/>
    <mergeCell ref="I32:J32"/>
    <mergeCell ref="A33:H33"/>
    <mergeCell ref="I33:J33"/>
    <mergeCell ref="A34:H34"/>
    <mergeCell ref="I34:J34"/>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52:B53"/>
    <mergeCell ref="A54:B55"/>
    <mergeCell ref="A57:N57"/>
    <mergeCell ref="B58:F58"/>
    <mergeCell ref="G58:H58"/>
    <mergeCell ref="I58:J58"/>
    <mergeCell ref="K58:L58"/>
    <mergeCell ref="M58:N58"/>
    <mergeCell ref="A45:N45"/>
    <mergeCell ref="A46:B46"/>
    <mergeCell ref="A47:B47"/>
    <mergeCell ref="A48:B48"/>
    <mergeCell ref="A49:B49"/>
    <mergeCell ref="A50:B51"/>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A71:D71"/>
    <mergeCell ref="E71:L71"/>
    <mergeCell ref="M71:N71"/>
    <mergeCell ref="A72:L72"/>
    <mergeCell ref="M72:N72"/>
    <mergeCell ref="A68:N68"/>
    <mergeCell ref="A69:D69"/>
    <mergeCell ref="E69:L69"/>
    <mergeCell ref="M69:N69"/>
    <mergeCell ref="A70:D70"/>
    <mergeCell ref="E70:L70"/>
    <mergeCell ref="M70:N70"/>
  </mergeCells>
  <conditionalFormatting sqref="C52:N52 C54:N54 C47:N50">
    <cfRule type="cellIs" dxfId="22" priority="1" stopIfTrue="1" operator="equal">
      <formula>"x"</formula>
    </cfRule>
  </conditionalFormatting>
  <conditionalFormatting sqref="C51:N51 C53:N53 C55:N55">
    <cfRule type="cellIs" dxfId="2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5" xr:uid="{00000000-0002-0000-1800-000000000000}"/>
  </dataValidations>
  <pageMargins left="0.75" right="0.75" top="1" bottom="1" header="0.5" footer="0.5"/>
  <pageSetup paperSize="9" fitToHeight="0" orientation="landscape" r:id="rId1"/>
  <headerFooter alignWithMargins="0"/>
  <rowBreaks count="2" manualBreakCount="2">
    <brk id="30" max="17" man="1"/>
    <brk id="72"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U65413"/>
  <sheetViews>
    <sheetView topLeftCell="A37" zoomScale="90" zoomScaleNormal="90" workbookViewId="0">
      <selection activeCell="S62" sqref="S62"/>
    </sheetView>
  </sheetViews>
  <sheetFormatPr defaultRowHeight="12.75" x14ac:dyDescent="0.25"/>
  <cols>
    <col min="1" max="1" width="9.42578125" style="387" customWidth="1"/>
    <col min="2" max="2" width="15.28515625" style="387" customWidth="1"/>
    <col min="3" max="3" width="6.28515625" style="387" customWidth="1"/>
    <col min="4" max="7" width="6.5703125" style="387" customWidth="1"/>
    <col min="8" max="8" width="5.42578125" style="387" customWidth="1"/>
    <col min="9" max="9" width="6.5703125" style="387" customWidth="1"/>
    <col min="10" max="10" width="6.85546875" style="387" customWidth="1"/>
    <col min="11" max="11" width="6.5703125" style="387" customWidth="1"/>
    <col min="12" max="12" width="7" style="387" customWidth="1"/>
    <col min="13" max="13" width="6.5703125" style="387" customWidth="1"/>
    <col min="14" max="14" width="12.28515625" style="387" customWidth="1"/>
    <col min="15" max="15" width="7.5703125" style="387" customWidth="1"/>
    <col min="16" max="16" width="3.5703125" style="387" customWidth="1"/>
    <col min="17" max="17" width="6.7109375" style="387" customWidth="1"/>
    <col min="18" max="18" width="5.28515625" style="387" hidden="1" customWidth="1"/>
    <col min="19" max="19" width="167.7109375" style="387" customWidth="1"/>
    <col min="20" max="244" width="9.140625" style="387"/>
    <col min="245" max="245" width="14.140625" style="387" bestFit="1" customWidth="1"/>
    <col min="246" max="16384" width="9.140625" style="387"/>
  </cols>
  <sheetData>
    <row r="1" spans="1:14" ht="18" customHeight="1" thickBot="1" x14ac:dyDescent="0.3">
      <c r="A1" s="912" t="s">
        <v>390</v>
      </c>
      <c r="B1" s="912"/>
      <c r="C1" s="912"/>
      <c r="D1" s="912"/>
      <c r="E1" s="912"/>
      <c r="F1" s="912"/>
      <c r="G1" s="912"/>
      <c r="H1" s="912"/>
      <c r="I1" s="912"/>
      <c r="J1" s="912"/>
      <c r="K1" s="912"/>
      <c r="L1" s="912"/>
      <c r="M1" s="912"/>
      <c r="N1" s="912"/>
    </row>
    <row r="2" spans="1:14" s="57" customFormat="1" ht="37.5" customHeight="1" x14ac:dyDescent="0.25">
      <c r="A2" s="913" t="s">
        <v>391</v>
      </c>
      <c r="B2" s="914"/>
      <c r="C2" s="914"/>
      <c r="D2" s="915"/>
      <c r="E2" s="916" t="s">
        <v>559</v>
      </c>
      <c r="F2" s="917"/>
      <c r="G2" s="917"/>
      <c r="H2" s="918"/>
      <c r="I2" s="1039" t="s">
        <v>393</v>
      </c>
      <c r="J2" s="1040"/>
      <c r="K2" s="1040"/>
      <c r="L2" s="1040"/>
      <c r="M2" s="1040"/>
      <c r="N2" s="1065"/>
    </row>
    <row r="3" spans="1:14" s="57" customFormat="1" ht="12.75" customHeight="1" x14ac:dyDescent="0.25">
      <c r="A3" s="928" t="s">
        <v>392</v>
      </c>
      <c r="B3" s="929"/>
      <c r="C3" s="929"/>
      <c r="D3" s="930"/>
      <c r="E3" s="934" t="s">
        <v>560</v>
      </c>
      <c r="F3" s="935"/>
      <c r="G3" s="935"/>
      <c r="H3" s="935"/>
      <c r="I3" s="936" t="s">
        <v>561</v>
      </c>
      <c r="J3" s="937"/>
      <c r="K3" s="937"/>
      <c r="L3" s="1032"/>
      <c r="M3" s="1032"/>
      <c r="N3" s="1033"/>
    </row>
    <row r="4" spans="1:14" s="57" customFormat="1" ht="21.75" customHeight="1" x14ac:dyDescent="0.25">
      <c r="A4" s="931"/>
      <c r="B4" s="932"/>
      <c r="C4" s="932"/>
      <c r="D4" s="933"/>
      <c r="E4" s="935"/>
      <c r="F4" s="935"/>
      <c r="G4" s="935"/>
      <c r="H4" s="935"/>
      <c r="I4" s="1034"/>
      <c r="J4" s="1035"/>
      <c r="K4" s="1035"/>
      <c r="L4" s="1035"/>
      <c r="M4" s="1035"/>
      <c r="N4" s="1036"/>
    </row>
    <row r="5" spans="1:14" s="57" customFormat="1" ht="21.75" customHeight="1" x14ac:dyDescent="0.25">
      <c r="A5" s="943" t="s">
        <v>279</v>
      </c>
      <c r="B5" s="944"/>
      <c r="C5" s="944"/>
      <c r="D5" s="945"/>
      <c r="E5" s="949" t="s">
        <v>502</v>
      </c>
      <c r="F5" s="949"/>
      <c r="G5" s="949"/>
      <c r="H5" s="950"/>
      <c r="I5" s="1015" t="s">
        <v>280</v>
      </c>
      <c r="J5" s="1015"/>
      <c r="K5" s="1015"/>
      <c r="L5" s="1015"/>
      <c r="M5" s="1015"/>
      <c r="N5" s="1015"/>
    </row>
    <row r="6" spans="1:14" s="57" customFormat="1" ht="19.5" customHeight="1" x14ac:dyDescent="0.25">
      <c r="A6" s="946"/>
      <c r="B6" s="947"/>
      <c r="C6" s="947"/>
      <c r="D6" s="948"/>
      <c r="E6" s="951"/>
      <c r="F6" s="951"/>
      <c r="G6" s="951"/>
      <c r="H6" s="952"/>
      <c r="I6" s="1037">
        <v>2021</v>
      </c>
      <c r="J6" s="1038"/>
      <c r="K6" s="1015">
        <v>2022</v>
      </c>
      <c r="L6" s="1015"/>
      <c r="M6" s="1015">
        <v>2023</v>
      </c>
      <c r="N6" s="1015"/>
    </row>
    <row r="7" spans="1:14" s="57" customFormat="1" ht="31.5" customHeight="1" x14ac:dyDescent="0.25">
      <c r="A7" s="920" t="s">
        <v>281</v>
      </c>
      <c r="B7" s="921"/>
      <c r="C7" s="921"/>
      <c r="D7" s="922"/>
      <c r="E7" s="923"/>
      <c r="F7" s="923"/>
      <c r="G7" s="923"/>
      <c r="H7" s="924"/>
      <c r="I7" s="1026" t="s">
        <v>338</v>
      </c>
      <c r="J7" s="1027"/>
      <c r="K7" s="1028"/>
      <c r="L7" s="1028"/>
      <c r="M7" s="1028"/>
      <c r="N7" s="1028"/>
    </row>
    <row r="8" spans="1:14" ht="45.75" customHeight="1" x14ac:dyDescent="0.25">
      <c r="A8" s="972" t="s">
        <v>283</v>
      </c>
      <c r="B8" s="973"/>
      <c r="C8" s="1060" t="s">
        <v>381</v>
      </c>
      <c r="D8" s="975"/>
      <c r="E8" s="975"/>
      <c r="F8" s="975"/>
      <c r="G8" s="975"/>
      <c r="H8" s="975"/>
      <c r="I8" s="975"/>
      <c r="J8" s="975"/>
      <c r="K8" s="975"/>
      <c r="L8" s="975"/>
      <c r="M8" s="975"/>
      <c r="N8" s="976"/>
    </row>
    <row r="9" spans="1:14" ht="38.25" hidden="1" customHeight="1" x14ac:dyDescent="0.25">
      <c r="A9" s="972"/>
      <c r="B9" s="973"/>
      <c r="C9" s="974"/>
      <c r="D9" s="1023"/>
      <c r="E9" s="1023"/>
      <c r="F9" s="1023"/>
      <c r="G9" s="1023"/>
      <c r="H9" s="1023"/>
      <c r="I9" s="1023"/>
      <c r="J9" s="1023"/>
      <c r="K9" s="1023"/>
      <c r="L9" s="1023"/>
      <c r="M9" s="1023"/>
      <c r="N9" s="1024"/>
    </row>
    <row r="10" spans="1:14" ht="14.85" customHeight="1" x14ac:dyDescent="0.25">
      <c r="A10" s="956" t="s">
        <v>284</v>
      </c>
      <c r="B10" s="957"/>
      <c r="C10" s="1225" t="s">
        <v>839</v>
      </c>
      <c r="D10" s="1226"/>
      <c r="E10" s="1226"/>
      <c r="F10" s="1226"/>
      <c r="G10" s="1226"/>
      <c r="H10" s="1226"/>
      <c r="I10" s="1226"/>
      <c r="J10" s="1226"/>
      <c r="K10" s="1226"/>
      <c r="L10" s="1226"/>
      <c r="M10" s="1226"/>
      <c r="N10" s="1227"/>
    </row>
    <row r="11" spans="1:14" ht="14.85" customHeight="1" x14ac:dyDescent="0.25">
      <c r="A11" s="958"/>
      <c r="B11" s="959"/>
      <c r="C11" s="1228"/>
      <c r="D11" s="1229"/>
      <c r="E11" s="1229"/>
      <c r="F11" s="1229"/>
      <c r="G11" s="1229"/>
      <c r="H11" s="1229"/>
      <c r="I11" s="1229"/>
      <c r="J11" s="1229"/>
      <c r="K11" s="1229"/>
      <c r="L11" s="1229"/>
      <c r="M11" s="1229"/>
      <c r="N11" s="1230"/>
    </row>
    <row r="12" spans="1:14" ht="14.85" customHeight="1" x14ac:dyDescent="0.25">
      <c r="A12" s="958"/>
      <c r="B12" s="959"/>
      <c r="C12" s="1228"/>
      <c r="D12" s="1229"/>
      <c r="E12" s="1229"/>
      <c r="F12" s="1229"/>
      <c r="G12" s="1229"/>
      <c r="H12" s="1229"/>
      <c r="I12" s="1229"/>
      <c r="J12" s="1229"/>
      <c r="K12" s="1229"/>
      <c r="L12" s="1229"/>
      <c r="M12" s="1229"/>
      <c r="N12" s="1230"/>
    </row>
    <row r="13" spans="1:14" ht="14.85" customHeight="1" x14ac:dyDescent="0.25">
      <c r="A13" s="958"/>
      <c r="B13" s="959"/>
      <c r="C13" s="1228"/>
      <c r="D13" s="1229"/>
      <c r="E13" s="1229"/>
      <c r="F13" s="1229"/>
      <c r="G13" s="1229"/>
      <c r="H13" s="1229"/>
      <c r="I13" s="1229"/>
      <c r="J13" s="1229"/>
      <c r="K13" s="1229"/>
      <c r="L13" s="1229"/>
      <c r="M13" s="1229"/>
      <c r="N13" s="1230"/>
    </row>
    <row r="14" spans="1:14" ht="14.85" customHeight="1" x14ac:dyDescent="0.25">
      <c r="A14" s="958"/>
      <c r="B14" s="959"/>
      <c r="C14" s="1228"/>
      <c r="D14" s="1229"/>
      <c r="E14" s="1229"/>
      <c r="F14" s="1229"/>
      <c r="G14" s="1229"/>
      <c r="H14" s="1229"/>
      <c r="I14" s="1229"/>
      <c r="J14" s="1229"/>
      <c r="K14" s="1229"/>
      <c r="L14" s="1229"/>
      <c r="M14" s="1229"/>
      <c r="N14" s="1230"/>
    </row>
    <row r="15" spans="1:14" ht="14.85" customHeight="1" x14ac:dyDescent="0.25">
      <c r="A15" s="958"/>
      <c r="B15" s="959"/>
      <c r="C15" s="1228"/>
      <c r="D15" s="1229"/>
      <c r="E15" s="1229"/>
      <c r="F15" s="1229"/>
      <c r="G15" s="1229"/>
      <c r="H15" s="1229"/>
      <c r="I15" s="1229"/>
      <c r="J15" s="1229"/>
      <c r="K15" s="1229"/>
      <c r="L15" s="1229"/>
      <c r="M15" s="1229"/>
      <c r="N15" s="1230"/>
    </row>
    <row r="16" spans="1:14" ht="14.85" customHeight="1" x14ac:dyDescent="0.25">
      <c r="A16" s="958"/>
      <c r="B16" s="959"/>
      <c r="C16" s="1228"/>
      <c r="D16" s="1229"/>
      <c r="E16" s="1229"/>
      <c r="F16" s="1229"/>
      <c r="G16" s="1229"/>
      <c r="H16" s="1229"/>
      <c r="I16" s="1229"/>
      <c r="J16" s="1229"/>
      <c r="K16" s="1229"/>
      <c r="L16" s="1229"/>
      <c r="M16" s="1229"/>
      <c r="N16" s="1230"/>
    </row>
    <row r="17" spans="1:29" ht="14.85" customHeight="1" x14ac:dyDescent="0.25">
      <c r="A17" s="958"/>
      <c r="B17" s="959"/>
      <c r="C17" s="1228"/>
      <c r="D17" s="1229"/>
      <c r="E17" s="1229"/>
      <c r="F17" s="1229"/>
      <c r="G17" s="1229"/>
      <c r="H17" s="1229"/>
      <c r="I17" s="1229"/>
      <c r="J17" s="1229"/>
      <c r="K17" s="1229"/>
      <c r="L17" s="1229"/>
      <c r="M17" s="1229"/>
      <c r="N17" s="1230"/>
    </row>
    <row r="18" spans="1:29" ht="14.85" customHeight="1" x14ac:dyDescent="0.25">
      <c r="A18" s="958"/>
      <c r="B18" s="959"/>
      <c r="C18" s="1228"/>
      <c r="D18" s="1229"/>
      <c r="E18" s="1229"/>
      <c r="F18" s="1229"/>
      <c r="G18" s="1229"/>
      <c r="H18" s="1229"/>
      <c r="I18" s="1229"/>
      <c r="J18" s="1229"/>
      <c r="K18" s="1229"/>
      <c r="L18" s="1229"/>
      <c r="M18" s="1229"/>
      <c r="N18" s="1230"/>
    </row>
    <row r="19" spans="1:29" ht="14.85" customHeight="1" x14ac:dyDescent="0.25">
      <c r="A19" s="958"/>
      <c r="B19" s="959"/>
      <c r="C19" s="1228"/>
      <c r="D19" s="1229"/>
      <c r="E19" s="1229"/>
      <c r="F19" s="1229"/>
      <c r="G19" s="1229"/>
      <c r="H19" s="1229"/>
      <c r="I19" s="1229"/>
      <c r="J19" s="1229"/>
      <c r="K19" s="1229"/>
      <c r="L19" s="1229"/>
      <c r="M19" s="1229"/>
      <c r="N19" s="1230"/>
    </row>
    <row r="20" spans="1:29" ht="14.85" customHeight="1" x14ac:dyDescent="0.25">
      <c r="A20" s="958"/>
      <c r="B20" s="959"/>
      <c r="C20" s="1228"/>
      <c r="D20" s="1229"/>
      <c r="E20" s="1229"/>
      <c r="F20" s="1229"/>
      <c r="G20" s="1229"/>
      <c r="H20" s="1229"/>
      <c r="I20" s="1229"/>
      <c r="J20" s="1229"/>
      <c r="K20" s="1229"/>
      <c r="L20" s="1229"/>
      <c r="M20" s="1229"/>
      <c r="N20" s="1230"/>
    </row>
    <row r="21" spans="1:29" ht="14.85" customHeight="1" x14ac:dyDescent="0.25">
      <c r="A21" s="958"/>
      <c r="B21" s="959"/>
      <c r="C21" s="1228"/>
      <c r="D21" s="1229"/>
      <c r="E21" s="1229"/>
      <c r="F21" s="1229"/>
      <c r="G21" s="1229"/>
      <c r="H21" s="1229"/>
      <c r="I21" s="1229"/>
      <c r="J21" s="1229"/>
      <c r="K21" s="1229"/>
      <c r="L21" s="1229"/>
      <c r="M21" s="1229"/>
      <c r="N21" s="1230"/>
    </row>
    <row r="22" spans="1:29" ht="173.25" customHeight="1" x14ac:dyDescent="0.25">
      <c r="A22" s="960"/>
      <c r="B22" s="961"/>
      <c r="C22" s="1231"/>
      <c r="D22" s="1232"/>
      <c r="E22" s="1232"/>
      <c r="F22" s="1232"/>
      <c r="G22" s="1232"/>
      <c r="H22" s="1232"/>
      <c r="I22" s="1232"/>
      <c r="J22" s="1232"/>
      <c r="K22" s="1232"/>
      <c r="L22" s="1232"/>
      <c r="M22" s="1232"/>
      <c r="N22" s="1233"/>
    </row>
    <row r="23" spans="1:29" ht="18.75" customHeight="1" x14ac:dyDescent="0.25">
      <c r="A23" s="885" t="s">
        <v>0</v>
      </c>
      <c r="B23" s="971"/>
      <c r="C23" s="971"/>
      <c r="D23" s="971"/>
      <c r="E23" s="971"/>
      <c r="F23" s="971"/>
      <c r="G23" s="971"/>
      <c r="H23" s="971"/>
      <c r="I23" s="971"/>
      <c r="J23" s="971"/>
      <c r="K23" s="971"/>
      <c r="L23" s="971"/>
      <c r="M23" s="971"/>
      <c r="N23" s="886"/>
      <c r="R23" s="283"/>
      <c r="S23" s="283"/>
      <c r="T23" s="283"/>
      <c r="U23" s="283"/>
      <c r="V23" s="283"/>
      <c r="W23" s="283"/>
      <c r="X23" s="283"/>
      <c r="Y23" s="283"/>
      <c r="Z23" s="283"/>
      <c r="AA23" s="283"/>
      <c r="AB23" s="283"/>
      <c r="AC23" s="283"/>
    </row>
    <row r="24" spans="1:29" ht="17.25" customHeight="1" x14ac:dyDescent="0.25">
      <c r="A24" s="381">
        <v>1</v>
      </c>
      <c r="B24" s="907" t="s">
        <v>823</v>
      </c>
      <c r="C24" s="908"/>
      <c r="D24" s="908"/>
      <c r="E24" s="908"/>
      <c r="F24" s="908"/>
      <c r="G24" s="909"/>
      <c r="H24" s="381">
        <v>6</v>
      </c>
      <c r="I24" s="907" t="s">
        <v>826</v>
      </c>
      <c r="J24" s="908"/>
      <c r="K24" s="908"/>
      <c r="L24" s="908"/>
      <c r="M24" s="908"/>
      <c r="N24" s="909"/>
      <c r="R24" s="283"/>
      <c r="S24" s="283"/>
      <c r="T24" s="283"/>
      <c r="U24" s="283"/>
      <c r="V24" s="283"/>
      <c r="W24" s="283"/>
      <c r="X24" s="283"/>
      <c r="Y24" s="283"/>
      <c r="Z24" s="283"/>
      <c r="AA24" s="283"/>
      <c r="AB24" s="283"/>
      <c r="AC24" s="283"/>
    </row>
    <row r="25" spans="1:29" x14ac:dyDescent="0.25">
      <c r="A25" s="381">
        <v>2</v>
      </c>
      <c r="B25" s="907" t="s">
        <v>804</v>
      </c>
      <c r="C25" s="908"/>
      <c r="D25" s="908"/>
      <c r="E25" s="908"/>
      <c r="F25" s="908"/>
      <c r="G25" s="909"/>
      <c r="H25" s="381">
        <v>7</v>
      </c>
      <c r="I25" s="907" t="s">
        <v>506</v>
      </c>
      <c r="J25" s="908"/>
      <c r="K25" s="908"/>
      <c r="L25" s="908"/>
      <c r="M25" s="908"/>
      <c r="N25" s="909"/>
      <c r="R25" s="283"/>
      <c r="S25" s="283"/>
      <c r="T25" s="283"/>
      <c r="U25" s="283"/>
      <c r="V25" s="283"/>
      <c r="W25" s="283"/>
      <c r="X25" s="283"/>
      <c r="Y25" s="283"/>
      <c r="Z25" s="283"/>
      <c r="AA25" s="283"/>
      <c r="AB25" s="283"/>
      <c r="AC25" s="283"/>
    </row>
    <row r="26" spans="1:29" x14ac:dyDescent="0.25">
      <c r="A26" s="381">
        <v>3</v>
      </c>
      <c r="B26" s="907" t="s">
        <v>824</v>
      </c>
      <c r="C26" s="908"/>
      <c r="D26" s="908"/>
      <c r="E26" s="908"/>
      <c r="F26" s="908"/>
      <c r="G26" s="909"/>
      <c r="H26" s="381">
        <v>8</v>
      </c>
      <c r="I26" s="907" t="s">
        <v>827</v>
      </c>
      <c r="J26" s="908"/>
      <c r="K26" s="908"/>
      <c r="L26" s="908"/>
      <c r="M26" s="908"/>
      <c r="N26" s="909"/>
      <c r="R26" s="283"/>
      <c r="S26" s="283"/>
      <c r="T26" s="283"/>
      <c r="U26" s="283"/>
      <c r="V26" s="283"/>
      <c r="W26" s="283"/>
      <c r="X26" s="283"/>
      <c r="Y26" s="283"/>
      <c r="Z26" s="283"/>
      <c r="AA26" s="283"/>
      <c r="AB26" s="283"/>
      <c r="AC26" s="283"/>
    </row>
    <row r="27" spans="1:29" x14ac:dyDescent="0.25">
      <c r="A27" s="381">
        <v>4</v>
      </c>
      <c r="B27" s="907" t="s">
        <v>825</v>
      </c>
      <c r="C27" s="908"/>
      <c r="D27" s="908"/>
      <c r="E27" s="908"/>
      <c r="F27" s="908"/>
      <c r="G27" s="909"/>
      <c r="H27" s="381">
        <v>9</v>
      </c>
      <c r="I27" s="907"/>
      <c r="J27" s="908"/>
      <c r="K27" s="908"/>
      <c r="L27" s="908"/>
      <c r="M27" s="908"/>
      <c r="N27" s="909"/>
    </row>
    <row r="28" spans="1:29" x14ac:dyDescent="0.25">
      <c r="A28" s="381">
        <v>5</v>
      </c>
      <c r="B28" s="907" t="s">
        <v>828</v>
      </c>
      <c r="C28" s="908"/>
      <c r="D28" s="908"/>
      <c r="E28" s="908"/>
      <c r="F28" s="908"/>
      <c r="G28" s="909"/>
      <c r="H28" s="381">
        <v>10</v>
      </c>
      <c r="I28" s="910"/>
      <c r="J28" s="910"/>
      <c r="K28" s="910"/>
      <c r="L28" s="910"/>
      <c r="M28" s="910"/>
      <c r="N28" s="910"/>
    </row>
    <row r="29" spans="1:29" x14ac:dyDescent="0.25">
      <c r="A29" s="873" t="s">
        <v>286</v>
      </c>
      <c r="B29" s="874"/>
      <c r="C29" s="874"/>
      <c r="D29" s="874"/>
      <c r="E29" s="874"/>
      <c r="F29" s="874"/>
      <c r="G29" s="874"/>
      <c r="H29" s="874"/>
      <c r="I29" s="874"/>
      <c r="J29" s="874"/>
      <c r="K29" s="874"/>
      <c r="L29" s="874"/>
      <c r="M29" s="874"/>
      <c r="N29" s="875"/>
      <c r="O29" s="60"/>
      <c r="P29" s="60"/>
      <c r="Q29" s="60"/>
      <c r="R29" s="61"/>
    </row>
    <row r="30" spans="1:29" ht="24" customHeight="1" x14ac:dyDescent="0.25">
      <c r="A30" s="882" t="s">
        <v>287</v>
      </c>
      <c r="B30" s="883"/>
      <c r="C30" s="883"/>
      <c r="D30" s="883"/>
      <c r="E30" s="883"/>
      <c r="F30" s="883"/>
      <c r="G30" s="883"/>
      <c r="H30" s="884"/>
      <c r="I30" s="885" t="s">
        <v>759</v>
      </c>
      <c r="J30" s="886"/>
      <c r="K30" s="887" t="s">
        <v>760</v>
      </c>
      <c r="L30" s="887"/>
      <c r="M30" s="876" t="s">
        <v>288</v>
      </c>
      <c r="N30" s="876"/>
      <c r="O30" s="876">
        <v>2022</v>
      </c>
      <c r="P30" s="876"/>
      <c r="Q30" s="876">
        <v>2023</v>
      </c>
      <c r="R30" s="876"/>
    </row>
    <row r="31" spans="1:29" x14ac:dyDescent="0.25">
      <c r="A31" s="888" t="s">
        <v>590</v>
      </c>
      <c r="B31" s="889"/>
      <c r="C31" s="889"/>
      <c r="D31" s="889"/>
      <c r="E31" s="889"/>
      <c r="F31" s="889"/>
      <c r="G31" s="889"/>
      <c r="H31" s="890"/>
      <c r="I31" s="1058">
        <v>2380</v>
      </c>
      <c r="J31" s="872"/>
      <c r="K31" s="1058">
        <v>2319</v>
      </c>
      <c r="L31" s="872"/>
      <c r="M31" s="872"/>
      <c r="N31" s="872"/>
      <c r="O31" s="872"/>
      <c r="P31" s="872"/>
      <c r="Q31" s="872"/>
      <c r="R31" s="872"/>
    </row>
    <row r="32" spans="1:29" x14ac:dyDescent="0.25">
      <c r="A32" s="888" t="s">
        <v>591</v>
      </c>
      <c r="B32" s="889"/>
      <c r="C32" s="889"/>
      <c r="D32" s="889"/>
      <c r="E32" s="889"/>
      <c r="F32" s="889"/>
      <c r="G32" s="889"/>
      <c r="H32" s="890"/>
      <c r="I32" s="892">
        <v>601924</v>
      </c>
      <c r="J32" s="893"/>
      <c r="K32" s="892">
        <v>604000</v>
      </c>
      <c r="L32" s="893"/>
      <c r="M32" s="896"/>
      <c r="N32" s="897"/>
      <c r="O32" s="896"/>
      <c r="P32" s="897"/>
      <c r="Q32" s="896"/>
      <c r="R32" s="897"/>
    </row>
    <row r="33" spans="1:19" ht="30" customHeight="1" x14ac:dyDescent="0.25">
      <c r="A33" s="888" t="s">
        <v>588</v>
      </c>
      <c r="B33" s="889"/>
      <c r="C33" s="889"/>
      <c r="D33" s="889"/>
      <c r="E33" s="889"/>
      <c r="F33" s="889"/>
      <c r="G33" s="889"/>
      <c r="H33" s="890"/>
      <c r="I33" s="872">
        <v>50</v>
      </c>
      <c r="J33" s="872"/>
      <c r="K33" s="872">
        <v>9</v>
      </c>
      <c r="L33" s="872"/>
      <c r="M33" s="872"/>
      <c r="N33" s="872"/>
      <c r="O33" s="872"/>
      <c r="P33" s="872"/>
      <c r="Q33" s="872"/>
      <c r="R33" s="872"/>
      <c r="S33" s="387" t="s">
        <v>864</v>
      </c>
    </row>
    <row r="34" spans="1:19" ht="12.75" customHeight="1" x14ac:dyDescent="0.25">
      <c r="A34" s="888" t="s">
        <v>592</v>
      </c>
      <c r="B34" s="889"/>
      <c r="C34" s="889"/>
      <c r="D34" s="889"/>
      <c r="E34" s="889"/>
      <c r="F34" s="889"/>
      <c r="G34" s="889"/>
      <c r="H34" s="890"/>
      <c r="I34" s="892">
        <v>10000</v>
      </c>
      <c r="J34" s="893"/>
      <c r="K34" s="892">
        <v>335</v>
      </c>
      <c r="L34" s="893"/>
      <c r="M34" s="382"/>
      <c r="N34" s="383"/>
      <c r="O34" s="382"/>
      <c r="P34" s="383"/>
      <c r="Q34" s="382"/>
      <c r="R34" s="383"/>
      <c r="S34" s="72" t="s">
        <v>865</v>
      </c>
    </row>
    <row r="35" spans="1:19" ht="12.75" customHeight="1" x14ac:dyDescent="0.25">
      <c r="A35" s="888" t="s">
        <v>829</v>
      </c>
      <c r="B35" s="889"/>
      <c r="C35" s="889"/>
      <c r="D35" s="889"/>
      <c r="E35" s="889"/>
      <c r="F35" s="889"/>
      <c r="G35" s="889"/>
      <c r="H35" s="890"/>
      <c r="I35" s="1221">
        <v>300</v>
      </c>
      <c r="J35" s="1224"/>
      <c r="K35" s="896">
        <v>90</v>
      </c>
      <c r="L35" s="897"/>
      <c r="M35" s="1222"/>
      <c r="N35" s="1223"/>
      <c r="O35" s="382"/>
      <c r="P35" s="383"/>
      <c r="Q35" s="382"/>
      <c r="R35" s="383"/>
    </row>
    <row r="36" spans="1:19" x14ac:dyDescent="0.25">
      <c r="A36" s="888" t="s">
        <v>830</v>
      </c>
      <c r="B36" s="889"/>
      <c r="C36" s="889"/>
      <c r="D36" s="889"/>
      <c r="E36" s="889"/>
      <c r="F36" s="889"/>
      <c r="G36" s="889"/>
      <c r="H36" s="890"/>
      <c r="I36" s="892">
        <v>90000</v>
      </c>
      <c r="J36" s="893"/>
      <c r="K36" s="892">
        <v>28027</v>
      </c>
      <c r="L36" s="893"/>
      <c r="M36" s="1222"/>
      <c r="N36" s="1223"/>
      <c r="O36" s="896"/>
      <c r="P36" s="897"/>
      <c r="Q36" s="896"/>
      <c r="R36" s="897"/>
    </row>
    <row r="37" spans="1:19" x14ac:dyDescent="0.25">
      <c r="A37" s="888" t="s">
        <v>756</v>
      </c>
      <c r="B37" s="889"/>
      <c r="C37" s="889"/>
      <c r="D37" s="889"/>
      <c r="E37" s="889"/>
      <c r="F37" s="889"/>
      <c r="G37" s="889"/>
      <c r="H37" s="890"/>
      <c r="I37" s="896">
        <v>30</v>
      </c>
      <c r="J37" s="897"/>
      <c r="K37" s="896">
        <v>14</v>
      </c>
      <c r="L37" s="897"/>
      <c r="M37" s="1222"/>
      <c r="N37" s="1223"/>
      <c r="O37" s="896"/>
      <c r="P37" s="897"/>
      <c r="Q37" s="896"/>
      <c r="R37" s="897"/>
      <c r="S37" s="72" t="s">
        <v>871</v>
      </c>
    </row>
    <row r="38" spans="1:19" x14ac:dyDescent="0.25">
      <c r="A38" s="888" t="s">
        <v>831</v>
      </c>
      <c r="B38" s="889"/>
      <c r="C38" s="889"/>
      <c r="D38" s="889"/>
      <c r="E38" s="889"/>
      <c r="F38" s="889"/>
      <c r="G38" s="889"/>
      <c r="H38" s="890"/>
      <c r="I38" s="892">
        <v>20000</v>
      </c>
      <c r="J38" s="893"/>
      <c r="K38" s="892">
        <v>3945</v>
      </c>
      <c r="L38" s="893"/>
      <c r="M38" s="414"/>
      <c r="N38" s="415"/>
      <c r="O38" s="382"/>
      <c r="P38" s="383"/>
      <c r="Q38" s="382"/>
      <c r="R38" s="383"/>
    </row>
    <row r="39" spans="1:19" x14ac:dyDescent="0.25">
      <c r="A39" s="888" t="s">
        <v>832</v>
      </c>
      <c r="B39" s="889"/>
      <c r="C39" s="889"/>
      <c r="D39" s="889"/>
      <c r="E39" s="889"/>
      <c r="F39" s="889"/>
      <c r="G39" s="889"/>
      <c r="H39" s="890"/>
      <c r="I39" s="896">
        <v>90</v>
      </c>
      <c r="J39" s="897"/>
      <c r="K39" s="896">
        <v>111</v>
      </c>
      <c r="L39" s="897"/>
      <c r="M39" s="1222"/>
      <c r="N39" s="1223"/>
      <c r="O39" s="896"/>
      <c r="P39" s="897"/>
      <c r="Q39" s="896"/>
      <c r="R39" s="897"/>
    </row>
    <row r="40" spans="1:19" x14ac:dyDescent="0.25">
      <c r="A40" s="888" t="s">
        <v>587</v>
      </c>
      <c r="B40" s="889"/>
      <c r="C40" s="889"/>
      <c r="D40" s="889"/>
      <c r="E40" s="889"/>
      <c r="F40" s="889"/>
      <c r="G40" s="889"/>
      <c r="H40" s="890"/>
      <c r="I40" s="896">
        <v>175</v>
      </c>
      <c r="J40" s="897"/>
      <c r="K40" s="896">
        <v>175</v>
      </c>
      <c r="L40" s="897"/>
      <c r="M40" s="382"/>
      <c r="N40" s="383"/>
      <c r="O40" s="382"/>
      <c r="P40" s="383"/>
      <c r="Q40" s="382"/>
      <c r="R40" s="383"/>
    </row>
    <row r="41" spans="1:19" x14ac:dyDescent="0.25">
      <c r="A41" s="888" t="s">
        <v>803</v>
      </c>
      <c r="B41" s="889"/>
      <c r="C41" s="889"/>
      <c r="D41" s="889"/>
      <c r="E41" s="889"/>
      <c r="F41" s="889"/>
      <c r="G41" s="889"/>
      <c r="H41" s="890"/>
      <c r="I41" s="892">
        <v>85000</v>
      </c>
      <c r="J41" s="893"/>
      <c r="K41" s="892">
        <v>50848.47</v>
      </c>
      <c r="L41" s="893"/>
      <c r="M41" s="1222"/>
      <c r="N41" s="1223"/>
      <c r="O41" s="382"/>
      <c r="P41" s="383"/>
      <c r="Q41" s="382"/>
      <c r="R41" s="383"/>
      <c r="S41" s="72" t="s">
        <v>866</v>
      </c>
    </row>
    <row r="42" spans="1:19" x14ac:dyDescent="0.25">
      <c r="A42" s="888" t="s">
        <v>589</v>
      </c>
      <c r="B42" s="889"/>
      <c r="C42" s="889"/>
      <c r="D42" s="889"/>
      <c r="E42" s="889"/>
      <c r="F42" s="889"/>
      <c r="G42" s="889"/>
      <c r="H42" s="890"/>
      <c r="I42" s="896">
        <v>15</v>
      </c>
      <c r="J42" s="897"/>
      <c r="K42" s="896"/>
      <c r="L42" s="897"/>
      <c r="M42" s="382"/>
      <c r="N42" s="383"/>
      <c r="O42" s="382"/>
      <c r="P42" s="383"/>
      <c r="Q42" s="382"/>
      <c r="R42" s="383"/>
    </row>
    <row r="43" spans="1:19" x14ac:dyDescent="0.25">
      <c r="A43" s="888" t="s">
        <v>594</v>
      </c>
      <c r="B43" s="889"/>
      <c r="C43" s="889"/>
      <c r="D43" s="889"/>
      <c r="E43" s="889"/>
      <c r="F43" s="889"/>
      <c r="G43" s="889"/>
      <c r="H43" s="890"/>
      <c r="I43" s="892">
        <v>6000</v>
      </c>
      <c r="J43" s="893"/>
      <c r="K43" s="892"/>
      <c r="L43" s="893"/>
      <c r="M43" s="382"/>
      <c r="N43" s="383"/>
      <c r="O43" s="382"/>
      <c r="P43" s="383"/>
      <c r="Q43" s="382"/>
      <c r="R43" s="383"/>
    </row>
    <row r="44" spans="1:19" x14ac:dyDescent="0.25">
      <c r="A44" s="888" t="s">
        <v>595</v>
      </c>
      <c r="B44" s="889"/>
      <c r="C44" s="889"/>
      <c r="D44" s="889"/>
      <c r="E44" s="889"/>
      <c r="F44" s="889"/>
      <c r="G44" s="889"/>
      <c r="H44" s="890"/>
      <c r="I44" s="1221">
        <v>8790</v>
      </c>
      <c r="J44" s="897"/>
      <c r="K44" s="1221">
        <v>8790</v>
      </c>
      <c r="L44" s="897"/>
      <c r="M44" s="382"/>
      <c r="N44" s="383"/>
      <c r="O44" s="382"/>
      <c r="P44" s="383"/>
      <c r="Q44" s="382"/>
      <c r="R44" s="383"/>
    </row>
    <row r="45" spans="1:19" x14ac:dyDescent="0.25">
      <c r="A45" s="888" t="s">
        <v>833</v>
      </c>
      <c r="B45" s="889"/>
      <c r="C45" s="889"/>
      <c r="D45" s="889"/>
      <c r="E45" s="889"/>
      <c r="F45" s="889"/>
      <c r="G45" s="889"/>
      <c r="H45" s="890"/>
      <c r="I45" s="892">
        <v>1405000</v>
      </c>
      <c r="J45" s="893"/>
      <c r="K45" s="892">
        <v>1334000</v>
      </c>
      <c r="L45" s="893"/>
      <c r="M45" s="1222"/>
      <c r="N45" s="1223"/>
      <c r="O45" s="382"/>
      <c r="P45" s="383"/>
      <c r="Q45" s="382"/>
      <c r="R45" s="383"/>
    </row>
    <row r="46" spans="1:19" x14ac:dyDescent="0.25">
      <c r="A46" s="888" t="s">
        <v>598</v>
      </c>
      <c r="B46" s="889"/>
      <c r="C46" s="889"/>
      <c r="D46" s="889"/>
      <c r="E46" s="889"/>
      <c r="F46" s="889"/>
      <c r="G46" s="889"/>
      <c r="H46" s="890"/>
      <c r="I46" s="1221">
        <v>500</v>
      </c>
      <c r="J46" s="897"/>
      <c r="K46" s="896">
        <v>53</v>
      </c>
      <c r="L46" s="897"/>
      <c r="M46" s="1222"/>
      <c r="N46" s="1223"/>
      <c r="O46" s="382"/>
      <c r="P46" s="383"/>
      <c r="Q46" s="382"/>
      <c r="R46" s="383"/>
      <c r="S46" s="72" t="s">
        <v>872</v>
      </c>
    </row>
    <row r="47" spans="1:19" x14ac:dyDescent="0.25">
      <c r="A47" s="888" t="s">
        <v>596</v>
      </c>
      <c r="B47" s="889"/>
      <c r="C47" s="889"/>
      <c r="D47" s="889"/>
      <c r="E47" s="889"/>
      <c r="F47" s="889"/>
      <c r="G47" s="889"/>
      <c r="H47" s="890"/>
      <c r="I47" s="892">
        <v>350000</v>
      </c>
      <c r="J47" s="893"/>
      <c r="K47" s="892">
        <v>13716</v>
      </c>
      <c r="L47" s="893"/>
      <c r="M47" s="1222"/>
      <c r="N47" s="1223"/>
      <c r="O47" s="382"/>
      <c r="P47" s="383"/>
      <c r="Q47" s="382"/>
      <c r="R47" s="383"/>
      <c r="S47" s="72" t="s">
        <v>873</v>
      </c>
    </row>
    <row r="48" spans="1:19" x14ac:dyDescent="0.25">
      <c r="A48" s="888" t="s">
        <v>834</v>
      </c>
      <c r="B48" s="889"/>
      <c r="C48" s="889"/>
      <c r="D48" s="889"/>
      <c r="E48" s="889"/>
      <c r="F48" s="889"/>
      <c r="G48" s="889"/>
      <c r="H48" s="890"/>
      <c r="I48" s="896">
        <v>50</v>
      </c>
      <c r="J48" s="897"/>
      <c r="K48" s="896">
        <v>0</v>
      </c>
      <c r="L48" s="897"/>
      <c r="M48" s="1222"/>
      <c r="N48" s="1234"/>
      <c r="O48" s="1223"/>
      <c r="P48" s="383"/>
      <c r="Q48" s="382"/>
      <c r="R48" s="383"/>
      <c r="S48" s="72" t="s">
        <v>874</v>
      </c>
    </row>
    <row r="49" spans="1:19" x14ac:dyDescent="0.25">
      <c r="A49" s="888" t="s">
        <v>835</v>
      </c>
      <c r="B49" s="889"/>
      <c r="C49" s="889"/>
      <c r="D49" s="889"/>
      <c r="E49" s="889"/>
      <c r="F49" s="889"/>
      <c r="G49" s="889"/>
      <c r="H49" s="890"/>
      <c r="I49" s="892">
        <v>30000</v>
      </c>
      <c r="J49" s="893"/>
      <c r="K49" s="896">
        <v>0</v>
      </c>
      <c r="L49" s="897"/>
      <c r="M49" s="1222"/>
      <c r="N49" s="1223"/>
      <c r="O49" s="382"/>
      <c r="P49" s="383"/>
      <c r="Q49" s="382"/>
      <c r="R49" s="383"/>
    </row>
    <row r="50" spans="1:19" x14ac:dyDescent="0.25">
      <c r="A50" s="888" t="s">
        <v>597</v>
      </c>
      <c r="B50" s="889"/>
      <c r="C50" s="889"/>
      <c r="D50" s="889"/>
      <c r="E50" s="889"/>
      <c r="F50" s="889"/>
      <c r="G50" s="889"/>
      <c r="H50" s="890"/>
      <c r="I50" s="1221">
        <v>4910</v>
      </c>
      <c r="J50" s="897"/>
      <c r="K50" s="1221">
        <v>4910</v>
      </c>
      <c r="L50" s="897"/>
      <c r="M50" s="382"/>
      <c r="N50" s="383"/>
      <c r="O50" s="382"/>
      <c r="P50" s="383"/>
      <c r="Q50" s="382"/>
      <c r="R50" s="383"/>
    </row>
    <row r="51" spans="1:19" x14ac:dyDescent="0.25">
      <c r="A51" s="888" t="s">
        <v>593</v>
      </c>
      <c r="B51" s="889"/>
      <c r="C51" s="889"/>
      <c r="D51" s="889"/>
      <c r="E51" s="889"/>
      <c r="F51" s="889"/>
      <c r="G51" s="889"/>
      <c r="H51" s="890"/>
      <c r="I51" s="892"/>
      <c r="J51" s="893"/>
      <c r="K51" s="896">
        <v>0</v>
      </c>
      <c r="L51" s="897"/>
      <c r="M51" s="1222"/>
      <c r="N51" s="1223"/>
      <c r="O51" s="382"/>
      <c r="P51" s="383"/>
      <c r="Q51" s="382"/>
      <c r="R51" s="383"/>
    </row>
    <row r="52" spans="1:19" x14ac:dyDescent="0.25">
      <c r="A52" s="888" t="s">
        <v>757</v>
      </c>
      <c r="B52" s="889"/>
      <c r="C52" s="889"/>
      <c r="D52" s="889"/>
      <c r="E52" s="889"/>
      <c r="F52" s="889"/>
      <c r="G52" s="889"/>
      <c r="H52" s="890"/>
      <c r="I52" s="896">
        <v>200</v>
      </c>
      <c r="J52" s="897"/>
      <c r="K52" s="896">
        <v>0</v>
      </c>
      <c r="L52" s="897"/>
      <c r="M52" s="1222"/>
      <c r="N52" s="1223"/>
      <c r="O52" s="382"/>
      <c r="P52" s="383"/>
      <c r="Q52" s="382"/>
      <c r="R52" s="383"/>
      <c r="S52" s="72" t="s">
        <v>875</v>
      </c>
    </row>
    <row r="53" spans="1:19" x14ac:dyDescent="0.25">
      <c r="A53" s="888" t="s">
        <v>836</v>
      </c>
      <c r="B53" s="889"/>
      <c r="C53" s="889"/>
      <c r="D53" s="889"/>
      <c r="E53" s="889"/>
      <c r="F53" s="889"/>
      <c r="G53" s="889"/>
      <c r="H53" s="890"/>
      <c r="I53" s="896">
        <v>4</v>
      </c>
      <c r="J53" s="897"/>
      <c r="K53" s="896">
        <v>0</v>
      </c>
      <c r="L53" s="897"/>
      <c r="M53" s="382"/>
      <c r="N53" s="383"/>
      <c r="O53" s="382"/>
      <c r="P53" s="383"/>
      <c r="Q53" s="382"/>
      <c r="R53" s="383"/>
      <c r="S53" s="72" t="s">
        <v>876</v>
      </c>
    </row>
    <row r="54" spans="1:19" x14ac:dyDescent="0.25">
      <c r="A54" s="888" t="s">
        <v>837</v>
      </c>
      <c r="B54" s="889"/>
      <c r="C54" s="889"/>
      <c r="D54" s="889"/>
      <c r="E54" s="889"/>
      <c r="F54" s="889"/>
      <c r="G54" s="889"/>
      <c r="H54" s="890"/>
      <c r="I54" s="892" t="s">
        <v>838</v>
      </c>
      <c r="J54" s="893"/>
      <c r="K54" s="1219">
        <v>0</v>
      </c>
      <c r="L54" s="1220"/>
      <c r="M54" s="382"/>
      <c r="N54" s="383"/>
      <c r="O54" s="382"/>
      <c r="P54" s="383"/>
      <c r="Q54" s="382"/>
      <c r="R54" s="383"/>
    </row>
    <row r="55" spans="1:19" ht="23.25" customHeight="1" x14ac:dyDescent="0.25">
      <c r="A55" s="882" t="s">
        <v>289</v>
      </c>
      <c r="B55" s="883"/>
      <c r="C55" s="883"/>
      <c r="D55" s="883"/>
      <c r="E55" s="883"/>
      <c r="F55" s="883"/>
      <c r="G55" s="883"/>
      <c r="H55" s="884"/>
      <c r="I55" s="885" t="s">
        <v>759</v>
      </c>
      <c r="J55" s="886"/>
      <c r="K55" s="887" t="s">
        <v>760</v>
      </c>
      <c r="L55" s="887"/>
      <c r="M55" s="876" t="s">
        <v>288</v>
      </c>
      <c r="N55" s="876"/>
      <c r="O55" s="876">
        <v>2022</v>
      </c>
      <c r="P55" s="876"/>
      <c r="Q55" s="876">
        <v>2023</v>
      </c>
      <c r="R55" s="876"/>
    </row>
    <row r="56" spans="1:19" x14ac:dyDescent="0.25">
      <c r="A56" s="888"/>
      <c r="B56" s="889"/>
      <c r="C56" s="889"/>
      <c r="D56" s="889"/>
      <c r="E56" s="889"/>
      <c r="F56" s="889"/>
      <c r="G56" s="889"/>
      <c r="H56" s="890"/>
      <c r="I56" s="898"/>
      <c r="J56" s="872"/>
      <c r="K56" s="898"/>
      <c r="L56" s="872"/>
      <c r="M56" s="872"/>
      <c r="N56" s="872"/>
      <c r="O56" s="898"/>
      <c r="P56" s="872"/>
      <c r="Q56" s="898"/>
      <c r="R56" s="872"/>
    </row>
    <row r="57" spans="1:19" ht="24" customHeight="1" x14ac:dyDescent="0.25">
      <c r="A57" s="882" t="s">
        <v>290</v>
      </c>
      <c r="B57" s="883"/>
      <c r="C57" s="883"/>
      <c r="D57" s="883"/>
      <c r="E57" s="883"/>
      <c r="F57" s="883"/>
      <c r="G57" s="883"/>
      <c r="H57" s="884"/>
      <c r="I57" s="885" t="s">
        <v>759</v>
      </c>
      <c r="J57" s="886"/>
      <c r="K57" s="887" t="s">
        <v>760</v>
      </c>
      <c r="L57" s="887"/>
      <c r="M57" s="876" t="s">
        <v>288</v>
      </c>
      <c r="N57" s="876"/>
      <c r="O57" s="876">
        <v>2022</v>
      </c>
      <c r="P57" s="876"/>
      <c r="Q57" s="876">
        <v>2023</v>
      </c>
      <c r="R57" s="876"/>
    </row>
    <row r="58" spans="1:19" x14ac:dyDescent="0.25">
      <c r="A58" s="888"/>
      <c r="B58" s="889"/>
      <c r="C58" s="889"/>
      <c r="D58" s="889"/>
      <c r="E58" s="889"/>
      <c r="F58" s="889"/>
      <c r="G58" s="889"/>
      <c r="H58" s="890"/>
      <c r="I58" s="891"/>
      <c r="J58" s="891"/>
      <c r="K58" s="872"/>
      <c r="L58" s="872"/>
      <c r="M58" s="872"/>
      <c r="N58" s="872"/>
      <c r="O58" s="891"/>
      <c r="P58" s="891"/>
      <c r="Q58" s="891"/>
      <c r="R58" s="891"/>
    </row>
    <row r="59" spans="1:19" ht="31.5" customHeight="1" x14ac:dyDescent="0.25">
      <c r="A59" s="882" t="s">
        <v>291</v>
      </c>
      <c r="B59" s="883"/>
      <c r="C59" s="883"/>
      <c r="D59" s="883"/>
      <c r="E59" s="883"/>
      <c r="F59" s="883"/>
      <c r="G59" s="883"/>
      <c r="H59" s="884"/>
      <c r="I59" s="885" t="s">
        <v>759</v>
      </c>
      <c r="J59" s="886"/>
      <c r="K59" s="887" t="s">
        <v>760</v>
      </c>
      <c r="L59" s="887"/>
      <c r="M59" s="876" t="s">
        <v>288</v>
      </c>
      <c r="N59" s="876"/>
      <c r="O59" s="876">
        <v>2022</v>
      </c>
      <c r="P59" s="876"/>
      <c r="Q59" s="876">
        <v>2023</v>
      </c>
      <c r="R59" s="876"/>
    </row>
    <row r="60" spans="1:19" x14ac:dyDescent="0.25">
      <c r="A60" s="877"/>
      <c r="B60" s="878"/>
      <c r="C60" s="878"/>
      <c r="D60" s="878"/>
      <c r="E60" s="878"/>
      <c r="F60" s="878"/>
      <c r="G60" s="878"/>
      <c r="H60" s="879"/>
      <c r="I60" s="872"/>
      <c r="J60" s="872"/>
      <c r="K60" s="872"/>
      <c r="L60" s="872"/>
      <c r="M60" s="872"/>
      <c r="N60" s="872"/>
      <c r="O60" s="872"/>
      <c r="P60" s="872"/>
      <c r="Q60" s="872"/>
      <c r="R60" s="872"/>
    </row>
    <row r="62" spans="1:19" x14ac:dyDescent="0.25">
      <c r="A62" s="873" t="s">
        <v>292</v>
      </c>
      <c r="B62" s="874"/>
      <c r="C62" s="874"/>
      <c r="D62" s="874"/>
      <c r="E62" s="874"/>
      <c r="F62" s="874"/>
      <c r="G62" s="874"/>
      <c r="H62" s="874"/>
      <c r="I62" s="874"/>
      <c r="J62" s="874"/>
      <c r="K62" s="874"/>
      <c r="L62" s="874"/>
      <c r="M62" s="874"/>
      <c r="N62" s="875"/>
    </row>
    <row r="63" spans="1:19" ht="48.75" customHeight="1" x14ac:dyDescent="0.25">
      <c r="A63" s="876" t="s">
        <v>293</v>
      </c>
      <c r="B63" s="876"/>
      <c r="C63" s="62" t="s">
        <v>294</v>
      </c>
      <c r="D63" s="62" t="s">
        <v>295</v>
      </c>
      <c r="E63" s="62" t="s">
        <v>296</v>
      </c>
      <c r="F63" s="62" t="s">
        <v>297</v>
      </c>
      <c r="G63" s="62" t="s">
        <v>298</v>
      </c>
      <c r="H63" s="62" t="s">
        <v>299</v>
      </c>
      <c r="I63" s="62" t="s">
        <v>300</v>
      </c>
      <c r="J63" s="62" t="s">
        <v>301</v>
      </c>
      <c r="K63" s="62" t="s">
        <v>302</v>
      </c>
      <c r="L63" s="62" t="s">
        <v>303</v>
      </c>
      <c r="M63" s="62" t="s">
        <v>304</v>
      </c>
      <c r="N63" s="62" t="s">
        <v>305</v>
      </c>
    </row>
    <row r="64" spans="1:19" ht="12" customHeight="1" x14ac:dyDescent="0.25">
      <c r="A64" s="865">
        <f>IF(A24&gt;0,A24,"")</f>
        <v>1</v>
      </c>
      <c r="B64" s="866"/>
      <c r="C64" s="386"/>
      <c r="D64" s="270"/>
      <c r="E64" s="386"/>
      <c r="F64" s="386"/>
      <c r="G64" s="386"/>
      <c r="H64" s="386"/>
      <c r="I64" s="386"/>
      <c r="J64" s="136"/>
      <c r="K64" s="386"/>
      <c r="L64" s="386"/>
      <c r="M64" s="386"/>
      <c r="N64" s="386"/>
    </row>
    <row r="65" spans="1:15" ht="12" customHeight="1" x14ac:dyDescent="0.25">
      <c r="A65" s="865">
        <f>IF(A25&gt;0,A25,"")</f>
        <v>2</v>
      </c>
      <c r="B65" s="866"/>
      <c r="C65" s="386"/>
      <c r="D65" s="386"/>
      <c r="E65" s="386"/>
      <c r="F65" s="386"/>
      <c r="G65" s="386"/>
      <c r="H65" s="386"/>
      <c r="I65" s="386"/>
      <c r="J65" s="386"/>
      <c r="K65" s="386"/>
      <c r="L65" s="270"/>
      <c r="M65" s="386"/>
      <c r="N65" s="386"/>
    </row>
    <row r="66" spans="1:15" x14ac:dyDescent="0.25">
      <c r="A66" s="865">
        <f>IF(A26&gt;0,A26,"")</f>
        <v>3</v>
      </c>
      <c r="B66" s="866"/>
      <c r="C66" s="386"/>
      <c r="D66" s="134"/>
      <c r="E66" s="386"/>
      <c r="F66" s="386"/>
      <c r="G66" s="386"/>
      <c r="H66" s="386"/>
      <c r="I66" s="386"/>
      <c r="J66" s="386"/>
      <c r="K66" s="270"/>
      <c r="L66" s="386"/>
      <c r="M66" s="386"/>
      <c r="N66" s="386"/>
    </row>
    <row r="67" spans="1:15" x14ac:dyDescent="0.25">
      <c r="A67" s="1214">
        <v>4</v>
      </c>
      <c r="B67" s="1214"/>
      <c r="C67" s="386"/>
      <c r="D67" s="386"/>
      <c r="E67" s="386"/>
      <c r="F67" s="386"/>
      <c r="G67" s="386"/>
      <c r="H67" s="386"/>
      <c r="I67" s="386"/>
      <c r="J67" s="386"/>
      <c r="K67" s="386"/>
      <c r="L67" s="386"/>
      <c r="M67" s="386"/>
      <c r="N67" s="270"/>
    </row>
    <row r="68" spans="1:15" x14ac:dyDescent="0.25">
      <c r="A68" s="1214">
        <v>5</v>
      </c>
      <c r="B68" s="1214"/>
      <c r="C68" s="386"/>
      <c r="D68" s="386"/>
      <c r="E68" s="386"/>
      <c r="F68" s="386"/>
      <c r="G68" s="386"/>
      <c r="H68" s="386"/>
      <c r="I68" s="386"/>
      <c r="J68" s="386"/>
      <c r="K68" s="270"/>
      <c r="L68" s="386"/>
      <c r="M68" s="386"/>
      <c r="N68" s="386"/>
    </row>
    <row r="69" spans="1:15" ht="13.5" customHeight="1" x14ac:dyDescent="0.25">
      <c r="A69" s="1214">
        <v>6</v>
      </c>
      <c r="B69" s="1214"/>
      <c r="C69" s="386"/>
      <c r="D69" s="386"/>
      <c r="E69" s="386"/>
      <c r="F69" s="386"/>
      <c r="G69" s="386"/>
      <c r="H69" s="386"/>
      <c r="I69" s="386"/>
      <c r="J69" s="386"/>
      <c r="K69" s="386"/>
      <c r="L69" s="386"/>
      <c r="M69" s="386"/>
      <c r="N69" s="270"/>
    </row>
    <row r="70" spans="1:15" ht="1.5" hidden="1" customHeight="1" x14ac:dyDescent="0.25">
      <c r="A70" s="385">
        <v>8</v>
      </c>
      <c r="B70" s="385"/>
      <c r="C70" s="386"/>
      <c r="D70" s="386"/>
      <c r="E70" s="386"/>
      <c r="F70" s="386"/>
      <c r="G70" s="386"/>
      <c r="H70" s="386"/>
      <c r="I70" s="386"/>
      <c r="J70" s="386"/>
      <c r="K70" s="386"/>
      <c r="L70" s="386"/>
      <c r="M70" s="386"/>
      <c r="N70" s="65"/>
      <c r="O70" s="66"/>
    </row>
    <row r="71" spans="1:15" ht="13.5" hidden="1" customHeight="1" thickBot="1" x14ac:dyDescent="0.3">
      <c r="A71" s="385"/>
      <c r="B71" s="385"/>
      <c r="C71" s="386"/>
      <c r="D71" s="386"/>
      <c r="E71" s="386"/>
      <c r="F71" s="386"/>
      <c r="G71" s="386"/>
      <c r="H71" s="386"/>
      <c r="I71" s="386"/>
      <c r="J71" s="386"/>
      <c r="K71" s="386"/>
      <c r="L71" s="386"/>
      <c r="M71" s="386"/>
      <c r="N71" s="386"/>
    </row>
    <row r="72" spans="1:15" ht="12.75" hidden="1" customHeight="1" x14ac:dyDescent="0.25">
      <c r="A72" s="385">
        <v>9</v>
      </c>
      <c r="B72" s="385"/>
      <c r="C72" s="386"/>
      <c r="D72" s="386"/>
      <c r="E72" s="386"/>
      <c r="F72" s="386"/>
      <c r="G72" s="386"/>
      <c r="H72" s="386"/>
      <c r="I72" s="386"/>
      <c r="J72" s="386"/>
      <c r="K72" s="386"/>
      <c r="L72" s="386"/>
      <c r="M72" s="386"/>
      <c r="N72" s="386"/>
    </row>
    <row r="73" spans="1:15" ht="13.5" hidden="1" customHeight="1" thickBot="1" x14ac:dyDescent="0.3">
      <c r="A73" s="385"/>
      <c r="B73" s="385"/>
      <c r="C73" s="386"/>
      <c r="D73" s="386"/>
      <c r="E73" s="386"/>
      <c r="F73" s="386"/>
      <c r="G73" s="386"/>
      <c r="H73" s="386"/>
      <c r="I73" s="386"/>
      <c r="J73" s="386"/>
      <c r="K73" s="386"/>
      <c r="L73" s="386"/>
      <c r="M73" s="386"/>
      <c r="N73" s="386"/>
    </row>
    <row r="74" spans="1:15" ht="12.75" hidden="1" customHeight="1" x14ac:dyDescent="0.25">
      <c r="A74" s="385">
        <v>10</v>
      </c>
      <c r="B74" s="385"/>
      <c r="C74" s="386"/>
      <c r="D74" s="386"/>
      <c r="E74" s="386"/>
      <c r="F74" s="386"/>
      <c r="G74" s="386"/>
      <c r="H74" s="386"/>
      <c r="I74" s="386"/>
      <c r="J74" s="386"/>
      <c r="K74" s="386"/>
      <c r="L74" s="386"/>
      <c r="M74" s="386"/>
      <c r="N74" s="386"/>
    </row>
    <row r="75" spans="1:15" ht="13.5" hidden="1" customHeight="1" thickBot="1" x14ac:dyDescent="0.3">
      <c r="A75" s="385"/>
      <c r="B75" s="385"/>
      <c r="C75" s="386"/>
      <c r="D75" s="386"/>
      <c r="E75" s="386"/>
      <c r="F75" s="386"/>
      <c r="G75" s="386"/>
      <c r="H75" s="386"/>
      <c r="I75" s="386"/>
      <c r="J75" s="386"/>
      <c r="K75" s="386"/>
      <c r="L75" s="386"/>
      <c r="M75" s="386"/>
      <c r="N75" s="386"/>
    </row>
    <row r="76" spans="1:15" ht="15" customHeight="1" x14ac:dyDescent="0.25">
      <c r="A76" s="1214">
        <v>7</v>
      </c>
      <c r="B76" s="1214"/>
      <c r="C76" s="386"/>
      <c r="D76" s="386"/>
      <c r="E76" s="386"/>
      <c r="F76" s="386"/>
      <c r="G76" s="386"/>
      <c r="H76" s="386"/>
      <c r="I76" s="386"/>
      <c r="J76" s="386"/>
      <c r="K76" s="386"/>
      <c r="L76" s="386"/>
      <c r="M76" s="386"/>
      <c r="N76" s="270"/>
    </row>
    <row r="77" spans="1:15" ht="15" customHeight="1" x14ac:dyDescent="0.25">
      <c r="A77" s="1214">
        <v>8</v>
      </c>
      <c r="B77" s="1214"/>
      <c r="C77" s="386"/>
      <c r="D77" s="270"/>
      <c r="E77" s="386"/>
      <c r="F77" s="386"/>
      <c r="G77" s="386"/>
      <c r="H77" s="386"/>
      <c r="I77" s="386"/>
      <c r="J77" s="386"/>
      <c r="K77" s="386"/>
      <c r="L77" s="386"/>
      <c r="M77" s="386"/>
      <c r="N77" s="386"/>
    </row>
    <row r="78" spans="1:15" ht="16.5" customHeight="1" x14ac:dyDescent="0.25">
      <c r="A78" s="982">
        <v>9</v>
      </c>
      <c r="B78" s="982"/>
      <c r="C78" s="384"/>
      <c r="D78" s="290"/>
      <c r="E78" s="290"/>
      <c r="F78" s="290"/>
      <c r="G78" s="290"/>
      <c r="H78" s="290"/>
      <c r="I78" s="384"/>
      <c r="J78" s="384"/>
      <c r="K78" s="384"/>
      <c r="L78" s="384"/>
      <c r="M78" s="384"/>
      <c r="N78" s="384"/>
    </row>
    <row r="79" spans="1:15" x14ac:dyDescent="0.25">
      <c r="A79" s="978" t="s">
        <v>306</v>
      </c>
      <c r="B79" s="979"/>
      <c r="C79" s="979"/>
      <c r="D79" s="979"/>
      <c r="E79" s="979"/>
      <c r="F79" s="979"/>
      <c r="G79" s="979"/>
      <c r="H79" s="979"/>
      <c r="I79" s="979"/>
      <c r="J79" s="979"/>
      <c r="K79" s="979"/>
      <c r="L79" s="979"/>
      <c r="M79" s="979"/>
      <c r="N79" s="980"/>
    </row>
    <row r="80" spans="1:15" ht="31.5" customHeight="1" x14ac:dyDescent="0.25">
      <c r="A80" s="271" t="s">
        <v>307</v>
      </c>
      <c r="B80" s="1016" t="s">
        <v>308</v>
      </c>
      <c r="C80" s="1017"/>
      <c r="D80" s="1017"/>
      <c r="E80" s="1017"/>
      <c r="F80" s="1018"/>
      <c r="G80" s="1014" t="s">
        <v>309</v>
      </c>
      <c r="H80" s="1014"/>
      <c r="I80" s="1014" t="s">
        <v>310</v>
      </c>
      <c r="J80" s="1014"/>
      <c r="K80" s="1014" t="s">
        <v>311</v>
      </c>
      <c r="L80" s="1014"/>
      <c r="M80" s="1015" t="s">
        <v>312</v>
      </c>
      <c r="N80" s="1015"/>
    </row>
    <row r="81" spans="1:14" x14ac:dyDescent="0.25">
      <c r="A81" s="384" t="s">
        <v>468</v>
      </c>
      <c r="B81" s="981" t="s">
        <v>503</v>
      </c>
      <c r="C81" s="982"/>
      <c r="D81" s="982"/>
      <c r="E81" s="982"/>
      <c r="F81" s="983"/>
      <c r="G81" s="984">
        <v>28.3</v>
      </c>
      <c r="H81" s="985"/>
      <c r="I81" s="1000">
        <v>900</v>
      </c>
      <c r="J81" s="1000"/>
      <c r="K81" s="1000">
        <v>70</v>
      </c>
      <c r="L81" s="1000"/>
      <c r="M81" s="836">
        <f>G81*I81</f>
        <v>25470</v>
      </c>
      <c r="N81" s="837"/>
    </row>
    <row r="82" spans="1:14" x14ac:dyDescent="0.25">
      <c r="A82" s="384" t="s">
        <v>479</v>
      </c>
      <c r="B82" s="981" t="s">
        <v>504</v>
      </c>
      <c r="C82" s="982"/>
      <c r="D82" s="982"/>
      <c r="E82" s="982"/>
      <c r="F82" s="983"/>
      <c r="G82" s="984">
        <v>16.38</v>
      </c>
      <c r="H82" s="985"/>
      <c r="I82" s="1000">
        <v>400</v>
      </c>
      <c r="J82" s="1000"/>
      <c r="K82" s="1000">
        <v>30</v>
      </c>
      <c r="L82" s="1000"/>
      <c r="M82" s="836">
        <f>G82*I82</f>
        <v>6552</v>
      </c>
      <c r="N82" s="837"/>
    </row>
    <row r="83" spans="1:14" ht="10.5" customHeight="1" x14ac:dyDescent="0.25">
      <c r="A83" s="384"/>
      <c r="B83" s="981"/>
      <c r="C83" s="982"/>
      <c r="D83" s="982"/>
      <c r="E83" s="982"/>
      <c r="F83" s="983"/>
      <c r="G83" s="984"/>
      <c r="H83" s="985"/>
      <c r="I83" s="1000"/>
      <c r="J83" s="1000"/>
      <c r="K83" s="1000"/>
      <c r="L83" s="1000"/>
      <c r="M83" s="1178"/>
      <c r="N83" s="1178"/>
    </row>
    <row r="84" spans="1:14" x14ac:dyDescent="0.25">
      <c r="A84" s="384"/>
      <c r="B84" s="981"/>
      <c r="C84" s="982"/>
      <c r="D84" s="982"/>
      <c r="E84" s="982"/>
      <c r="F84" s="983"/>
      <c r="G84" s="984"/>
      <c r="H84" s="985"/>
      <c r="I84" s="1000"/>
      <c r="J84" s="1000"/>
      <c r="K84" s="1000"/>
      <c r="L84" s="1000"/>
      <c r="M84" s="1178"/>
      <c r="N84" s="1178"/>
    </row>
    <row r="85" spans="1:14" x14ac:dyDescent="0.25">
      <c r="A85" s="384"/>
      <c r="B85" s="981"/>
      <c r="C85" s="982"/>
      <c r="D85" s="982"/>
      <c r="E85" s="982"/>
      <c r="F85" s="983"/>
      <c r="G85" s="984"/>
      <c r="H85" s="985"/>
      <c r="I85" s="1000"/>
      <c r="J85" s="1000"/>
      <c r="K85" s="1000"/>
      <c r="L85" s="1000"/>
      <c r="M85" s="1178"/>
      <c r="N85" s="1178"/>
    </row>
    <row r="86" spans="1:14" x14ac:dyDescent="0.25">
      <c r="A86" s="384"/>
      <c r="B86" s="981"/>
      <c r="C86" s="982"/>
      <c r="D86" s="982"/>
      <c r="E86" s="982"/>
      <c r="F86" s="983"/>
      <c r="G86" s="984"/>
      <c r="H86" s="985"/>
      <c r="I86" s="1000"/>
      <c r="J86" s="1000"/>
      <c r="K86" s="1000"/>
      <c r="L86" s="1000"/>
      <c r="M86" s="1178"/>
      <c r="N86" s="1178"/>
    </row>
    <row r="87" spans="1:14" x14ac:dyDescent="0.25">
      <c r="A87" s="384"/>
      <c r="B87" s="981"/>
      <c r="C87" s="982"/>
      <c r="D87" s="982"/>
      <c r="E87" s="982"/>
      <c r="F87" s="983"/>
      <c r="G87" s="984"/>
      <c r="H87" s="985"/>
      <c r="I87" s="1000"/>
      <c r="J87" s="1000"/>
      <c r="K87" s="1000"/>
      <c r="L87" s="1000"/>
      <c r="M87" s="1178"/>
      <c r="N87" s="1178"/>
    </row>
    <row r="88" spans="1:14" x14ac:dyDescent="0.25">
      <c r="A88" s="277">
        <f>COUNTA(B81:F87)</f>
        <v>2</v>
      </c>
      <c r="B88" s="1012" t="s">
        <v>313</v>
      </c>
      <c r="C88" s="1012"/>
      <c r="D88" s="1012"/>
      <c r="E88" s="1012"/>
      <c r="F88" s="1012"/>
      <c r="G88" s="1012"/>
      <c r="H88" s="1012"/>
      <c r="I88" s="1012"/>
      <c r="J88" s="1012"/>
      <c r="K88" s="1012"/>
      <c r="L88" s="1013"/>
      <c r="M88" s="1001">
        <f>SUM(M81:N87)</f>
        <v>32022</v>
      </c>
      <c r="N88" s="1002"/>
    </row>
    <row r="89" spans="1:14" x14ac:dyDescent="0.25">
      <c r="A89" s="278"/>
      <c r="B89" s="278"/>
      <c r="C89" s="278"/>
      <c r="D89" s="278"/>
      <c r="E89" s="278"/>
      <c r="F89" s="278"/>
      <c r="G89" s="278"/>
      <c r="H89" s="278"/>
      <c r="I89" s="278"/>
      <c r="J89" s="278"/>
      <c r="K89" s="278"/>
      <c r="L89" s="278"/>
      <c r="M89" s="278"/>
      <c r="N89" s="278"/>
    </row>
    <row r="90" spans="1:14" x14ac:dyDescent="0.25">
      <c r="A90" s="978" t="s">
        <v>314</v>
      </c>
      <c r="B90" s="979"/>
      <c r="C90" s="979"/>
      <c r="D90" s="979"/>
      <c r="E90" s="979"/>
      <c r="F90" s="979"/>
      <c r="G90" s="979"/>
      <c r="H90" s="979"/>
      <c r="I90" s="979"/>
      <c r="J90" s="979"/>
      <c r="K90" s="979"/>
      <c r="L90" s="979"/>
      <c r="M90" s="979"/>
      <c r="N90" s="980"/>
    </row>
    <row r="91" spans="1:14" x14ac:dyDescent="0.25">
      <c r="A91" s="1009" t="s">
        <v>315</v>
      </c>
      <c r="B91" s="1010"/>
      <c r="C91" s="1010"/>
      <c r="D91" s="1011"/>
      <c r="E91" s="1009" t="s">
        <v>115</v>
      </c>
      <c r="F91" s="1010"/>
      <c r="G91" s="1010"/>
      <c r="H91" s="1010"/>
      <c r="I91" s="1010"/>
      <c r="J91" s="1010"/>
      <c r="K91" s="1010"/>
      <c r="L91" s="1010"/>
      <c r="M91" s="997" t="s">
        <v>316</v>
      </c>
      <c r="N91" s="999"/>
    </row>
    <row r="92" spans="1:14" x14ac:dyDescent="0.25">
      <c r="A92" s="1003"/>
      <c r="B92" s="1004"/>
      <c r="C92" s="1004"/>
      <c r="D92" s="1005"/>
      <c r="E92" s="1003"/>
      <c r="F92" s="1004"/>
      <c r="G92" s="1004"/>
      <c r="H92" s="1004"/>
      <c r="I92" s="1004"/>
      <c r="J92" s="1004"/>
      <c r="K92" s="1004"/>
      <c r="L92" s="1004"/>
      <c r="M92" s="993"/>
      <c r="N92" s="994"/>
    </row>
    <row r="93" spans="1:14" x14ac:dyDescent="0.25">
      <c r="A93" s="1003"/>
      <c r="B93" s="1004"/>
      <c r="C93" s="1004"/>
      <c r="D93" s="1005"/>
      <c r="E93" s="1003"/>
      <c r="F93" s="1004"/>
      <c r="G93" s="1004"/>
      <c r="H93" s="1004"/>
      <c r="I93" s="1004"/>
      <c r="J93" s="1004"/>
      <c r="K93" s="1004"/>
      <c r="L93" s="1004"/>
      <c r="M93" s="993"/>
      <c r="N93" s="994"/>
    </row>
    <row r="94" spans="1:14" x14ac:dyDescent="0.25">
      <c r="A94" s="997" t="s">
        <v>317</v>
      </c>
      <c r="B94" s="998"/>
      <c r="C94" s="998"/>
      <c r="D94" s="998"/>
      <c r="E94" s="998"/>
      <c r="F94" s="998"/>
      <c r="G94" s="998"/>
      <c r="H94" s="998"/>
      <c r="I94" s="998"/>
      <c r="J94" s="998"/>
      <c r="K94" s="998"/>
      <c r="L94" s="999"/>
      <c r="M94" s="1001">
        <f>SUM(M88)</f>
        <v>32022</v>
      </c>
      <c r="N94" s="1002"/>
    </row>
    <row r="99" spans="3:9" ht="15" x14ac:dyDescent="0.25">
      <c r="C99"/>
      <c r="D99"/>
      <c r="E99"/>
      <c r="F99"/>
      <c r="G99"/>
      <c r="H99"/>
      <c r="I99"/>
    </row>
    <row r="65412" spans="251:255" x14ac:dyDescent="0.25">
      <c r="IQ65412" s="56" t="s">
        <v>318</v>
      </c>
      <c r="IR65412" s="56" t="s">
        <v>319</v>
      </c>
      <c r="IS65412" s="56" t="s">
        <v>320</v>
      </c>
      <c r="IT65412" s="56" t="s">
        <v>321</v>
      </c>
      <c r="IU65412" s="56" t="s">
        <v>322</v>
      </c>
    </row>
    <row r="65413" spans="251:255" x14ac:dyDescent="0.25">
      <c r="IQ65413" s="56" t="e">
        <f>#REF!&amp;$C$8</f>
        <v>#REF!</v>
      </c>
      <c r="IR65413" s="56" t="e">
        <f>#REF!</f>
        <v>#REF!</v>
      </c>
      <c r="IS65413" s="56" t="e">
        <f>$B$24&amp;" - "&amp;$B$25&amp;" - "&amp;$B$28&amp;" - "&amp;$I$28&amp;" - "&amp;#REF!&amp;" - "&amp;#REF!&amp;" - "&amp;#REF!&amp;" - "&amp;#REF!</f>
        <v>#REF!</v>
      </c>
      <c r="IT65413" s="56" t="e">
        <f>$A$31&amp;": "&amp;$I$31&amp;" - "&amp;#REF!&amp;": "&amp;#REF!&amp;" - "&amp;#REF!&amp;": "&amp;#REF!&amp;" - "&amp;#REF!&amp;": "&amp;#REF!&amp;" - "&amp;#REF!&amp;": "&amp;#REF!&amp;" - "&amp;#REF!&amp;": "&amp;#REF!&amp;" - "&amp;#REF!&amp;": "&amp;#REF!&amp;" - "&amp;$A$55&amp;": "&amp;$I$55&amp;" - "&amp;$A$56&amp;": "&amp;$I$56&amp;" - "&amp;#REF!&amp;": "&amp;#REF!&amp;" - "&amp;#REF!&amp;": "&amp;#REF!&amp;" - "&amp;#REF!&amp;": "&amp;#REF!&amp;" - "&amp;#REF!&amp;": "&amp;#REF!</f>
        <v>#REF!</v>
      </c>
      <c r="IU65413" s="56" t="e">
        <f>#REF!</f>
        <v>#REF!</v>
      </c>
    </row>
  </sheetData>
  <mergeCells count="243">
    <mergeCell ref="B88:L88"/>
    <mergeCell ref="M88:N88"/>
    <mergeCell ref="A90:N90"/>
    <mergeCell ref="A91:D91"/>
    <mergeCell ref="E91:L91"/>
    <mergeCell ref="M91:N91"/>
    <mergeCell ref="O37:P37"/>
    <mergeCell ref="A38:H38"/>
    <mergeCell ref="A94:L94"/>
    <mergeCell ref="M94:N94"/>
    <mergeCell ref="A92:D92"/>
    <mergeCell ref="E92:L92"/>
    <mergeCell ref="M92:N92"/>
    <mergeCell ref="A93:D93"/>
    <mergeCell ref="E93:L93"/>
    <mergeCell ref="M93:N93"/>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B80:F80"/>
    <mergeCell ref="G80:H80"/>
    <mergeCell ref="I80:J80"/>
    <mergeCell ref="K80:L80"/>
    <mergeCell ref="M80:N80"/>
    <mergeCell ref="B81:F81"/>
    <mergeCell ref="G81:H81"/>
    <mergeCell ref="I81:J81"/>
    <mergeCell ref="K81:L81"/>
    <mergeCell ref="M81:N81"/>
    <mergeCell ref="A77:B77"/>
    <mergeCell ref="A78:B78"/>
    <mergeCell ref="A60:H60"/>
    <mergeCell ref="I60:J60"/>
    <mergeCell ref="K60:L60"/>
    <mergeCell ref="M60:N60"/>
    <mergeCell ref="A68:B68"/>
    <mergeCell ref="A69:B69"/>
    <mergeCell ref="A79:N79"/>
    <mergeCell ref="A62:N62"/>
    <mergeCell ref="A63:B63"/>
    <mergeCell ref="A64:B64"/>
    <mergeCell ref="A65:B65"/>
    <mergeCell ref="A66:B66"/>
    <mergeCell ref="A67:B67"/>
    <mergeCell ref="A76:B76"/>
    <mergeCell ref="A58:H58"/>
    <mergeCell ref="I58:J58"/>
    <mergeCell ref="K58:L58"/>
    <mergeCell ref="M58:N58"/>
    <mergeCell ref="O58:P58"/>
    <mergeCell ref="Q58:R58"/>
    <mergeCell ref="O60:P60"/>
    <mergeCell ref="Q60:R60"/>
    <mergeCell ref="A59:H59"/>
    <mergeCell ref="I59:J59"/>
    <mergeCell ref="K59:L59"/>
    <mergeCell ref="M59:N59"/>
    <mergeCell ref="O59:P59"/>
    <mergeCell ref="Q59:R59"/>
    <mergeCell ref="A56:H56"/>
    <mergeCell ref="I56:J56"/>
    <mergeCell ref="K56:L56"/>
    <mergeCell ref="M56:N56"/>
    <mergeCell ref="O56:P56"/>
    <mergeCell ref="Q56:R56"/>
    <mergeCell ref="A57:H57"/>
    <mergeCell ref="I57:J57"/>
    <mergeCell ref="K57:L57"/>
    <mergeCell ref="M57:N57"/>
    <mergeCell ref="O57:P57"/>
    <mergeCell ref="Q57:R57"/>
    <mergeCell ref="A55:H55"/>
    <mergeCell ref="I55:J55"/>
    <mergeCell ref="K55:L55"/>
    <mergeCell ref="M55:N55"/>
    <mergeCell ref="O55:P55"/>
    <mergeCell ref="Q55:R55"/>
    <mergeCell ref="Q36:R36"/>
    <mergeCell ref="Q37:R37"/>
    <mergeCell ref="Q39:R39"/>
    <mergeCell ref="A37:H37"/>
    <mergeCell ref="A39:H39"/>
    <mergeCell ref="I38:J38"/>
    <mergeCell ref="I36:J36"/>
    <mergeCell ref="I37:J37"/>
    <mergeCell ref="A54:H54"/>
    <mergeCell ref="A44:H44"/>
    <mergeCell ref="M51:N51"/>
    <mergeCell ref="K45:L45"/>
    <mergeCell ref="M45:N45"/>
    <mergeCell ref="K40:L40"/>
    <mergeCell ref="K42:L42"/>
    <mergeCell ref="K43:L43"/>
    <mergeCell ref="K44:L44"/>
    <mergeCell ref="M48:O48"/>
    <mergeCell ref="B24:G24"/>
    <mergeCell ref="O30:P30"/>
    <mergeCell ref="Q30:R30"/>
    <mergeCell ref="A31:H31"/>
    <mergeCell ref="I31:J31"/>
    <mergeCell ref="K31:L31"/>
    <mergeCell ref="M31:N31"/>
    <mergeCell ref="O31:P31"/>
    <mergeCell ref="Q31:R31"/>
    <mergeCell ref="M30:N30"/>
    <mergeCell ref="A1:N1"/>
    <mergeCell ref="A2:D2"/>
    <mergeCell ref="E2:H2"/>
    <mergeCell ref="I2:N2"/>
    <mergeCell ref="A3:D4"/>
    <mergeCell ref="E3:H4"/>
    <mergeCell ref="I3:N4"/>
    <mergeCell ref="A7:D7"/>
    <mergeCell ref="I24:N24"/>
    <mergeCell ref="A8:B8"/>
    <mergeCell ref="C8:N8"/>
    <mergeCell ref="A5:D6"/>
    <mergeCell ref="E5:H6"/>
    <mergeCell ref="I5:N5"/>
    <mergeCell ref="I6:J6"/>
    <mergeCell ref="K6:L6"/>
    <mergeCell ref="M6:N6"/>
    <mergeCell ref="E7:H7"/>
    <mergeCell ref="A9:B9"/>
    <mergeCell ref="C9:N9"/>
    <mergeCell ref="I7:J7"/>
    <mergeCell ref="A10:B22"/>
    <mergeCell ref="C10:N22"/>
    <mergeCell ref="A23:N23"/>
    <mergeCell ref="K7:L7"/>
    <mergeCell ref="K51:L51"/>
    <mergeCell ref="K53:L53"/>
    <mergeCell ref="M7:N7"/>
    <mergeCell ref="A51:H51"/>
    <mergeCell ref="I51:J51"/>
    <mergeCell ref="A50:H50"/>
    <mergeCell ref="I43:J43"/>
    <mergeCell ref="A42:H42"/>
    <mergeCell ref="A40:H40"/>
    <mergeCell ref="I39:J39"/>
    <mergeCell ref="B25:G25"/>
    <mergeCell ref="I25:N25"/>
    <mergeCell ref="B26:G26"/>
    <mergeCell ref="I26:N26"/>
    <mergeCell ref="B27:G27"/>
    <mergeCell ref="I27:N27"/>
    <mergeCell ref="B28:G28"/>
    <mergeCell ref="I28:N28"/>
    <mergeCell ref="A29:N29"/>
    <mergeCell ref="A30:H30"/>
    <mergeCell ref="I30:J30"/>
    <mergeCell ref="K30:L30"/>
    <mergeCell ref="A52:H52"/>
    <mergeCell ref="A53:H53"/>
    <mergeCell ref="I50:J50"/>
    <mergeCell ref="I52:J52"/>
    <mergeCell ref="O36:P36"/>
    <mergeCell ref="A41:H41"/>
    <mergeCell ref="I41:J41"/>
    <mergeCell ref="M36:N36"/>
    <mergeCell ref="M37:N37"/>
    <mergeCell ref="M39:N39"/>
    <mergeCell ref="O39:P39"/>
    <mergeCell ref="A46:H46"/>
    <mergeCell ref="A48:H48"/>
    <mergeCell ref="I40:J40"/>
    <mergeCell ref="I42:J42"/>
    <mergeCell ref="I44:J44"/>
    <mergeCell ref="K36:L36"/>
    <mergeCell ref="K37:L37"/>
    <mergeCell ref="K39:L39"/>
    <mergeCell ref="K38:L38"/>
    <mergeCell ref="K48:L48"/>
    <mergeCell ref="I53:J53"/>
    <mergeCell ref="I46:J46"/>
    <mergeCell ref="I48:J48"/>
    <mergeCell ref="A36:H36"/>
    <mergeCell ref="O32:P32"/>
    <mergeCell ref="Q32:R32"/>
    <mergeCell ref="A32:H32"/>
    <mergeCell ref="I32:J32"/>
    <mergeCell ref="A34:H34"/>
    <mergeCell ref="I34:J34"/>
    <mergeCell ref="A35:H35"/>
    <mergeCell ref="A49:H49"/>
    <mergeCell ref="I49:J49"/>
    <mergeCell ref="A43:H43"/>
    <mergeCell ref="Q33:R33"/>
    <mergeCell ref="I35:J35"/>
    <mergeCell ref="A33:H33"/>
    <mergeCell ref="I33:J33"/>
    <mergeCell ref="K33:L33"/>
    <mergeCell ref="M33:N33"/>
    <mergeCell ref="O33:P33"/>
    <mergeCell ref="K35:L35"/>
    <mergeCell ref="M35:N35"/>
    <mergeCell ref="K34:L34"/>
    <mergeCell ref="A45:H45"/>
    <mergeCell ref="I45:J45"/>
    <mergeCell ref="A47:H47"/>
    <mergeCell ref="I47:J47"/>
    <mergeCell ref="K54:L54"/>
    <mergeCell ref="K50:L50"/>
    <mergeCell ref="K46:L46"/>
    <mergeCell ref="M46:N46"/>
    <mergeCell ref="K47:L47"/>
    <mergeCell ref="K52:L52"/>
    <mergeCell ref="M52:N52"/>
    <mergeCell ref="I54:J54"/>
    <mergeCell ref="K32:L32"/>
    <mergeCell ref="M32:N32"/>
    <mergeCell ref="M49:N49"/>
    <mergeCell ref="M47:N47"/>
    <mergeCell ref="K41:L41"/>
    <mergeCell ref="M41:N41"/>
    <mergeCell ref="K49:L49"/>
  </mergeCells>
  <conditionalFormatting sqref="C68:M68 C72:N72 C74:N74 C64:N67 C69:N70">
    <cfRule type="cellIs" dxfId="20" priority="1" stopIfTrue="1" operator="equal">
      <formula>"x"</formula>
    </cfRule>
  </conditionalFormatting>
  <conditionalFormatting sqref="C71:N71 N68 C73:N73 C75:N77">
    <cfRule type="cellIs" dxfId="1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4:N77" xr:uid="{00000000-0002-0000-1900-000000000000}"/>
  </dataValidations>
  <pageMargins left="0.75" right="0.75" top="1" bottom="1" header="0.5" footer="0.5"/>
  <pageSetup paperSize="9" fitToHeight="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76"/>
  <sheetViews>
    <sheetView topLeftCell="A24" workbookViewId="0">
      <selection activeCell="O30" sqref="O30"/>
    </sheetView>
  </sheetViews>
  <sheetFormatPr defaultRowHeight="15" x14ac:dyDescent="0.25"/>
  <cols>
    <col min="7" max="8" width="9.140625" customWidth="1"/>
  </cols>
  <sheetData>
    <row r="1" spans="1:14" ht="18.75" thickBot="1" x14ac:dyDescent="0.3">
      <c r="A1" s="912" t="s">
        <v>390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x14ac:dyDescent="0.25">
      <c r="A3" s="913" t="s">
        <v>391</v>
      </c>
      <c r="B3" s="914"/>
      <c r="C3" s="914"/>
      <c r="D3" s="915"/>
      <c r="E3" s="916" t="s">
        <v>538</v>
      </c>
      <c r="F3" s="917"/>
      <c r="G3" s="917"/>
      <c r="H3" s="918"/>
      <c r="I3" s="1183" t="s">
        <v>536</v>
      </c>
      <c r="J3" s="1184"/>
      <c r="K3" s="1184"/>
      <c r="L3" s="1184"/>
      <c r="M3" s="1184"/>
      <c r="N3" s="1184"/>
    </row>
    <row r="4" spans="1:14" x14ac:dyDescent="0.25">
      <c r="A4" s="928" t="s">
        <v>392</v>
      </c>
      <c r="B4" s="929"/>
      <c r="C4" s="929"/>
      <c r="D4" s="930"/>
      <c r="E4" s="934" t="s">
        <v>601</v>
      </c>
      <c r="F4" s="935"/>
      <c r="G4" s="935"/>
      <c r="H4" s="935"/>
      <c r="I4" s="936" t="s">
        <v>537</v>
      </c>
      <c r="J4" s="937"/>
      <c r="K4" s="937"/>
      <c r="L4" s="1032"/>
      <c r="M4" s="1032"/>
      <c r="N4" s="1033"/>
    </row>
    <row r="5" spans="1:14" x14ac:dyDescent="0.25">
      <c r="A5" s="931"/>
      <c r="B5" s="932"/>
      <c r="C5" s="932"/>
      <c r="D5" s="933"/>
      <c r="E5" s="935"/>
      <c r="F5" s="935"/>
      <c r="G5" s="935"/>
      <c r="H5" s="935"/>
      <c r="I5" s="1034"/>
      <c r="J5" s="1035"/>
      <c r="K5" s="1035"/>
      <c r="L5" s="1035"/>
      <c r="M5" s="1035"/>
      <c r="N5" s="1036"/>
    </row>
    <row r="6" spans="1:14" x14ac:dyDescent="0.25">
      <c r="A6" s="943" t="s">
        <v>279</v>
      </c>
      <c r="B6" s="944"/>
      <c r="C6" s="944"/>
      <c r="D6" s="945"/>
      <c r="E6" s="949" t="s">
        <v>599</v>
      </c>
      <c r="F6" s="949"/>
      <c r="G6" s="949"/>
      <c r="H6" s="950"/>
      <c r="I6" s="1015" t="s">
        <v>280</v>
      </c>
      <c r="J6" s="1015"/>
      <c r="K6" s="1015"/>
      <c r="L6" s="1015"/>
      <c r="M6" s="1015"/>
      <c r="N6" s="1015"/>
    </row>
    <row r="7" spans="1:14" x14ac:dyDescent="0.25">
      <c r="A7" s="946"/>
      <c r="B7" s="947"/>
      <c r="C7" s="947"/>
      <c r="D7" s="948"/>
      <c r="E7" s="951"/>
      <c r="F7" s="951"/>
      <c r="G7" s="951"/>
      <c r="H7" s="952"/>
      <c r="I7" s="1037">
        <v>2021</v>
      </c>
      <c r="J7" s="1038"/>
      <c r="K7" s="1015">
        <v>2022</v>
      </c>
      <c r="L7" s="1015"/>
      <c r="M7" s="1015">
        <v>2023</v>
      </c>
      <c r="N7" s="1015"/>
    </row>
    <row r="8" spans="1:14" x14ac:dyDescent="0.25">
      <c r="A8" s="920" t="s">
        <v>281</v>
      </c>
      <c r="B8" s="921"/>
      <c r="C8" s="921"/>
      <c r="D8" s="922"/>
      <c r="E8" s="923" t="s">
        <v>460</v>
      </c>
      <c r="F8" s="923"/>
      <c r="G8" s="923"/>
      <c r="H8" s="924"/>
      <c r="I8" s="1026" t="s">
        <v>338</v>
      </c>
      <c r="J8" s="1027"/>
      <c r="K8" s="1028" t="s">
        <v>338</v>
      </c>
      <c r="L8" s="1028"/>
      <c r="M8" s="1028" t="s">
        <v>338</v>
      </c>
      <c r="N8" s="1028"/>
    </row>
    <row r="9" spans="1:14" ht="44.25" customHeight="1" x14ac:dyDescent="0.25">
      <c r="A9" s="972" t="s">
        <v>283</v>
      </c>
      <c r="B9" s="973"/>
      <c r="C9" s="1060" t="s">
        <v>600</v>
      </c>
      <c r="D9" s="975"/>
      <c r="E9" s="975"/>
      <c r="F9" s="975"/>
      <c r="G9" s="975"/>
      <c r="H9" s="975"/>
      <c r="I9" s="975"/>
      <c r="J9" s="975"/>
      <c r="K9" s="975"/>
      <c r="L9" s="975"/>
      <c r="M9" s="975"/>
      <c r="N9" s="976"/>
    </row>
    <row r="10" spans="1:14" x14ac:dyDescent="0.25">
      <c r="A10" s="972"/>
      <c r="B10" s="973"/>
      <c r="C10" s="974"/>
      <c r="D10" s="1023"/>
      <c r="E10" s="1023"/>
      <c r="F10" s="1023"/>
      <c r="G10" s="1023"/>
      <c r="H10" s="1023"/>
      <c r="I10" s="1023"/>
      <c r="J10" s="1023"/>
      <c r="K10" s="1023"/>
      <c r="L10" s="1023"/>
      <c r="M10" s="1023"/>
      <c r="N10" s="1024"/>
    </row>
    <row r="11" spans="1:14" x14ac:dyDescent="0.25">
      <c r="A11" s="956" t="s">
        <v>284</v>
      </c>
      <c r="B11" s="957"/>
      <c r="C11" s="1025" t="s">
        <v>603</v>
      </c>
      <c r="D11" s="963"/>
      <c r="E11" s="963"/>
      <c r="F11" s="963"/>
      <c r="G11" s="963"/>
      <c r="H11" s="963"/>
      <c r="I11" s="963"/>
      <c r="J11" s="963"/>
      <c r="K11" s="963"/>
      <c r="L11" s="963"/>
      <c r="M11" s="963"/>
      <c r="N11" s="964"/>
    </row>
    <row r="12" spans="1:14" x14ac:dyDescent="0.25">
      <c r="A12" s="958"/>
      <c r="B12" s="959"/>
      <c r="C12" s="965"/>
      <c r="D12" s="966"/>
      <c r="E12" s="966"/>
      <c r="F12" s="966"/>
      <c r="G12" s="966"/>
      <c r="H12" s="966"/>
      <c r="I12" s="966"/>
      <c r="J12" s="966"/>
      <c r="K12" s="966"/>
      <c r="L12" s="966"/>
      <c r="M12" s="966"/>
      <c r="N12" s="967"/>
    </row>
    <row r="13" spans="1:14" x14ac:dyDescent="0.25">
      <c r="A13" s="958"/>
      <c r="B13" s="959"/>
      <c r="C13" s="965"/>
      <c r="D13" s="966"/>
      <c r="E13" s="966"/>
      <c r="F13" s="966"/>
      <c r="G13" s="966"/>
      <c r="H13" s="966"/>
      <c r="I13" s="966"/>
      <c r="J13" s="966"/>
      <c r="K13" s="966"/>
      <c r="L13" s="966"/>
      <c r="M13" s="966"/>
      <c r="N13" s="967"/>
    </row>
    <row r="14" spans="1:14" x14ac:dyDescent="0.25">
      <c r="A14" s="958"/>
      <c r="B14" s="959"/>
      <c r="C14" s="965"/>
      <c r="D14" s="966"/>
      <c r="E14" s="966"/>
      <c r="F14" s="966"/>
      <c r="G14" s="966"/>
      <c r="H14" s="966"/>
      <c r="I14" s="966"/>
      <c r="J14" s="966"/>
      <c r="K14" s="966"/>
      <c r="L14" s="966"/>
      <c r="M14" s="966"/>
      <c r="N14" s="967"/>
    </row>
    <row r="15" spans="1:14" x14ac:dyDescent="0.25">
      <c r="A15" s="958"/>
      <c r="B15" s="959"/>
      <c r="C15" s="965"/>
      <c r="D15" s="966"/>
      <c r="E15" s="966"/>
      <c r="F15" s="966"/>
      <c r="G15" s="966"/>
      <c r="H15" s="966"/>
      <c r="I15" s="966"/>
      <c r="J15" s="966"/>
      <c r="K15" s="966"/>
      <c r="L15" s="966"/>
      <c r="M15" s="966"/>
      <c r="N15" s="967"/>
    </row>
    <row r="16" spans="1:14" x14ac:dyDescent="0.25">
      <c r="A16" s="958"/>
      <c r="B16" s="959"/>
      <c r="C16" s="965"/>
      <c r="D16" s="966"/>
      <c r="E16" s="966"/>
      <c r="F16" s="966"/>
      <c r="G16" s="966"/>
      <c r="H16" s="966"/>
      <c r="I16" s="966"/>
      <c r="J16" s="966"/>
      <c r="K16" s="966"/>
      <c r="L16" s="966"/>
      <c r="M16" s="966"/>
      <c r="N16" s="967"/>
    </row>
    <row r="17" spans="1:14" x14ac:dyDescent="0.25">
      <c r="A17" s="958"/>
      <c r="B17" s="959"/>
      <c r="C17" s="965"/>
      <c r="D17" s="966"/>
      <c r="E17" s="966"/>
      <c r="F17" s="966"/>
      <c r="G17" s="966"/>
      <c r="H17" s="966"/>
      <c r="I17" s="966"/>
      <c r="J17" s="966"/>
      <c r="K17" s="966"/>
      <c r="L17" s="966"/>
      <c r="M17" s="966"/>
      <c r="N17" s="967"/>
    </row>
    <row r="18" spans="1:14" x14ac:dyDescent="0.25">
      <c r="A18" s="958"/>
      <c r="B18" s="959"/>
      <c r="C18" s="965"/>
      <c r="D18" s="966"/>
      <c r="E18" s="966"/>
      <c r="F18" s="966"/>
      <c r="G18" s="966"/>
      <c r="H18" s="966"/>
      <c r="I18" s="966"/>
      <c r="J18" s="966"/>
      <c r="K18" s="966"/>
      <c r="L18" s="966"/>
      <c r="M18" s="966"/>
      <c r="N18" s="967"/>
    </row>
    <row r="19" spans="1:14" x14ac:dyDescent="0.25">
      <c r="A19" s="958"/>
      <c r="B19" s="959"/>
      <c r="C19" s="965"/>
      <c r="D19" s="966"/>
      <c r="E19" s="966"/>
      <c r="F19" s="966"/>
      <c r="G19" s="966"/>
      <c r="H19" s="966"/>
      <c r="I19" s="966"/>
      <c r="J19" s="966"/>
      <c r="K19" s="966"/>
      <c r="L19" s="966"/>
      <c r="M19" s="966"/>
      <c r="N19" s="967"/>
    </row>
    <row r="20" spans="1:14" x14ac:dyDescent="0.25">
      <c r="A20" s="958"/>
      <c r="B20" s="959"/>
      <c r="C20" s="965"/>
      <c r="D20" s="966"/>
      <c r="E20" s="966"/>
      <c r="F20" s="966"/>
      <c r="G20" s="966"/>
      <c r="H20" s="966"/>
      <c r="I20" s="966"/>
      <c r="J20" s="966"/>
      <c r="K20" s="966"/>
      <c r="L20" s="966"/>
      <c r="M20" s="966"/>
      <c r="N20" s="967"/>
    </row>
    <row r="21" spans="1:14" ht="9" customHeight="1" x14ac:dyDescent="0.25">
      <c r="A21" s="958"/>
      <c r="B21" s="959"/>
      <c r="C21" s="965"/>
      <c r="D21" s="966"/>
      <c r="E21" s="966"/>
      <c r="F21" s="966"/>
      <c r="G21" s="966"/>
      <c r="H21" s="966"/>
      <c r="I21" s="966"/>
      <c r="J21" s="966"/>
      <c r="K21" s="966"/>
      <c r="L21" s="966"/>
      <c r="M21" s="966"/>
      <c r="N21" s="967"/>
    </row>
    <row r="22" spans="1:14" hidden="1" x14ac:dyDescent="0.25">
      <c r="A22" s="958"/>
      <c r="B22" s="959"/>
      <c r="C22" s="965"/>
      <c r="D22" s="966"/>
      <c r="E22" s="966"/>
      <c r="F22" s="966"/>
      <c r="G22" s="966"/>
      <c r="H22" s="966"/>
      <c r="I22" s="966"/>
      <c r="J22" s="966"/>
      <c r="K22" s="966"/>
      <c r="L22" s="966"/>
      <c r="M22" s="966"/>
      <c r="N22" s="967"/>
    </row>
    <row r="23" spans="1:14" hidden="1" x14ac:dyDescent="0.25">
      <c r="A23" s="960"/>
      <c r="B23" s="961"/>
      <c r="C23" s="968"/>
      <c r="D23" s="969"/>
      <c r="E23" s="969"/>
      <c r="F23" s="969"/>
      <c r="G23" s="969"/>
      <c r="H23" s="969"/>
      <c r="I23" s="969"/>
      <c r="J23" s="969"/>
      <c r="K23" s="969"/>
      <c r="L23" s="969"/>
      <c r="M23" s="969"/>
      <c r="N23" s="970"/>
    </row>
    <row r="24" spans="1:14" x14ac:dyDescent="0.25">
      <c r="A24" s="885" t="s">
        <v>0</v>
      </c>
      <c r="B24" s="971"/>
      <c r="C24" s="971"/>
      <c r="D24" s="971"/>
      <c r="E24" s="971"/>
      <c r="F24" s="971"/>
      <c r="G24" s="971"/>
      <c r="H24" s="971"/>
      <c r="I24" s="971"/>
      <c r="J24" s="971"/>
      <c r="K24" s="971"/>
      <c r="L24" s="971"/>
      <c r="M24" s="971"/>
      <c r="N24" s="886"/>
    </row>
    <row r="25" spans="1:14" x14ac:dyDescent="0.25">
      <c r="A25" s="59">
        <v>1</v>
      </c>
      <c r="B25" s="907" t="s">
        <v>607</v>
      </c>
      <c r="C25" s="908"/>
      <c r="D25" s="908"/>
      <c r="E25" s="908"/>
      <c r="F25" s="908"/>
      <c r="G25" s="909"/>
      <c r="H25" s="59">
        <v>6</v>
      </c>
      <c r="I25" s="907"/>
      <c r="J25" s="908"/>
      <c r="K25" s="908"/>
      <c r="L25" s="908"/>
      <c r="M25" s="908"/>
      <c r="N25" s="909"/>
    </row>
    <row r="26" spans="1:14" x14ac:dyDescent="0.25">
      <c r="A26" s="59">
        <v>2</v>
      </c>
      <c r="B26" s="907" t="s">
        <v>602</v>
      </c>
      <c r="C26" s="908"/>
      <c r="D26" s="908"/>
      <c r="E26" s="908"/>
      <c r="F26" s="908"/>
      <c r="G26" s="909"/>
      <c r="H26" s="59">
        <v>7</v>
      </c>
      <c r="I26" s="907"/>
      <c r="J26" s="908"/>
      <c r="K26" s="908"/>
      <c r="L26" s="908"/>
      <c r="M26" s="908"/>
      <c r="N26" s="909"/>
    </row>
    <row r="27" spans="1:14" x14ac:dyDescent="0.25">
      <c r="A27" s="59">
        <v>3</v>
      </c>
      <c r="B27" s="907" t="s">
        <v>604</v>
      </c>
      <c r="C27" s="908"/>
      <c r="D27" s="908"/>
      <c r="E27" s="908"/>
      <c r="F27" s="908"/>
      <c r="G27" s="909"/>
      <c r="H27" s="59">
        <v>8</v>
      </c>
      <c r="I27" s="907"/>
      <c r="J27" s="908"/>
      <c r="K27" s="908"/>
      <c r="L27" s="908"/>
      <c r="M27" s="908"/>
      <c r="N27" s="909"/>
    </row>
    <row r="28" spans="1:14" x14ac:dyDescent="0.25">
      <c r="A28" s="59">
        <v>4</v>
      </c>
      <c r="B28" s="907" t="s">
        <v>605</v>
      </c>
      <c r="C28" s="908"/>
      <c r="D28" s="908"/>
      <c r="E28" s="908"/>
      <c r="F28" s="908"/>
      <c r="G28" s="909"/>
      <c r="H28" s="59">
        <v>9</v>
      </c>
      <c r="I28" s="907"/>
      <c r="J28" s="908"/>
      <c r="K28" s="908"/>
      <c r="L28" s="908"/>
      <c r="M28" s="908"/>
      <c r="N28" s="909"/>
    </row>
    <row r="29" spans="1:14" x14ac:dyDescent="0.25">
      <c r="A29" s="59">
        <v>5</v>
      </c>
      <c r="B29" s="907"/>
      <c r="C29" s="908"/>
      <c r="D29" s="908"/>
      <c r="E29" s="908"/>
      <c r="F29" s="908"/>
      <c r="G29" s="909"/>
      <c r="H29" s="59">
        <v>10</v>
      </c>
      <c r="I29" s="910"/>
      <c r="J29" s="910"/>
      <c r="K29" s="910"/>
      <c r="L29" s="910"/>
      <c r="M29" s="910"/>
      <c r="N29" s="910"/>
    </row>
    <row r="30" spans="1:14" x14ac:dyDescent="0.25">
      <c r="A30" s="873" t="s">
        <v>286</v>
      </c>
      <c r="B30" s="874"/>
      <c r="C30" s="874"/>
      <c r="D30" s="874"/>
      <c r="E30" s="874"/>
      <c r="F30" s="874"/>
      <c r="G30" s="874"/>
      <c r="H30" s="874"/>
      <c r="I30" s="874"/>
      <c r="J30" s="874"/>
      <c r="K30" s="874"/>
      <c r="L30" s="874"/>
      <c r="M30" s="874"/>
      <c r="N30" s="875"/>
    </row>
    <row r="31" spans="1:14" x14ac:dyDescent="0.25">
      <c r="A31" s="882" t="s">
        <v>287</v>
      </c>
      <c r="B31" s="883"/>
      <c r="C31" s="883"/>
      <c r="D31" s="883"/>
      <c r="E31" s="883"/>
      <c r="F31" s="883"/>
      <c r="G31" s="883"/>
      <c r="H31" s="884"/>
      <c r="I31" s="885" t="s">
        <v>759</v>
      </c>
      <c r="J31" s="886"/>
      <c r="K31" s="887" t="s">
        <v>760</v>
      </c>
      <c r="L31" s="887"/>
      <c r="M31" s="876" t="s">
        <v>288</v>
      </c>
      <c r="N31" s="876"/>
    </row>
    <row r="32" spans="1:14" x14ac:dyDescent="0.25">
      <c r="A32" s="888" t="s">
        <v>606</v>
      </c>
      <c r="B32" s="889"/>
      <c r="C32" s="889"/>
      <c r="D32" s="889"/>
      <c r="E32" s="889"/>
      <c r="F32" s="889"/>
      <c r="G32" s="889"/>
      <c r="H32" s="890"/>
      <c r="I32" s="872">
        <v>20</v>
      </c>
      <c r="J32" s="872"/>
      <c r="K32" s="872"/>
      <c r="L32" s="872"/>
      <c r="M32" s="872"/>
      <c r="N32" s="872"/>
    </row>
    <row r="33" spans="1:14" x14ac:dyDescent="0.25">
      <c r="A33" s="888" t="s">
        <v>607</v>
      </c>
      <c r="B33" s="889"/>
      <c r="C33" s="889"/>
      <c r="D33" s="889"/>
      <c r="E33" s="889"/>
      <c r="F33" s="889"/>
      <c r="G33" s="889"/>
      <c r="H33" s="890"/>
      <c r="I33" s="896">
        <v>20</v>
      </c>
      <c r="J33" s="897"/>
      <c r="K33" s="896"/>
      <c r="L33" s="897"/>
      <c r="M33" s="896"/>
      <c r="N33" s="897"/>
    </row>
    <row r="34" spans="1:14" ht="15" customHeight="1" x14ac:dyDescent="0.25">
      <c r="A34" s="888" t="s">
        <v>608</v>
      </c>
      <c r="B34" s="889"/>
      <c r="C34" s="889"/>
      <c r="D34" s="889"/>
      <c r="E34" s="889"/>
      <c r="F34" s="889"/>
      <c r="G34" s="889"/>
      <c r="H34" s="890"/>
      <c r="I34" s="896">
        <v>20</v>
      </c>
      <c r="J34" s="897"/>
      <c r="K34" s="896"/>
      <c r="L34" s="897"/>
      <c r="M34" s="896"/>
      <c r="N34" s="897"/>
    </row>
    <row r="35" spans="1:14" x14ac:dyDescent="0.25">
      <c r="A35" s="882" t="s">
        <v>289</v>
      </c>
      <c r="B35" s="883"/>
      <c r="C35" s="883"/>
      <c r="D35" s="883"/>
      <c r="E35" s="883"/>
      <c r="F35" s="883"/>
      <c r="G35" s="883"/>
      <c r="H35" s="884"/>
      <c r="I35" s="885" t="s">
        <v>759</v>
      </c>
      <c r="J35" s="886"/>
      <c r="K35" s="887" t="s">
        <v>760</v>
      </c>
      <c r="L35" s="887"/>
      <c r="M35" s="876" t="s">
        <v>288</v>
      </c>
      <c r="N35" s="876"/>
    </row>
    <row r="36" spans="1:14" x14ac:dyDescent="0.25">
      <c r="A36" s="888" t="s">
        <v>844</v>
      </c>
      <c r="B36" s="889"/>
      <c r="C36" s="889"/>
      <c r="D36" s="889"/>
      <c r="E36" s="889"/>
      <c r="F36" s="889"/>
      <c r="G36" s="889"/>
      <c r="H36" s="890"/>
      <c r="I36" s="898"/>
      <c r="J36" s="872"/>
      <c r="K36" s="898"/>
      <c r="L36" s="872"/>
      <c r="M36" s="872"/>
      <c r="N36" s="872"/>
    </row>
    <row r="37" spans="1:14" x14ac:dyDescent="0.25">
      <c r="A37" s="882" t="s">
        <v>290</v>
      </c>
      <c r="B37" s="883"/>
      <c r="C37" s="883"/>
      <c r="D37" s="883"/>
      <c r="E37" s="883"/>
      <c r="F37" s="883"/>
      <c r="G37" s="883"/>
      <c r="H37" s="884"/>
      <c r="I37" s="885" t="s">
        <v>759</v>
      </c>
      <c r="J37" s="886"/>
      <c r="K37" s="887" t="s">
        <v>760</v>
      </c>
      <c r="L37" s="887"/>
      <c r="M37" s="876" t="s">
        <v>288</v>
      </c>
      <c r="N37" s="876"/>
    </row>
    <row r="38" spans="1:14" x14ac:dyDescent="0.25">
      <c r="A38" s="888" t="s">
        <v>609</v>
      </c>
      <c r="B38" s="889"/>
      <c r="C38" s="889"/>
      <c r="D38" s="889"/>
      <c r="E38" s="889"/>
      <c r="F38" s="889"/>
      <c r="G38" s="889"/>
      <c r="H38" s="890"/>
      <c r="I38" s="891">
        <v>100000</v>
      </c>
      <c r="J38" s="891"/>
      <c r="K38" s="891"/>
      <c r="L38" s="891"/>
      <c r="M38" s="872"/>
      <c r="N38" s="872"/>
    </row>
    <row r="39" spans="1:14" x14ac:dyDescent="0.25">
      <c r="A39" s="882" t="s">
        <v>291</v>
      </c>
      <c r="B39" s="883"/>
      <c r="C39" s="883"/>
      <c r="D39" s="883"/>
      <c r="E39" s="883"/>
      <c r="F39" s="883"/>
      <c r="G39" s="883"/>
      <c r="H39" s="884"/>
      <c r="I39" s="885" t="s">
        <v>759</v>
      </c>
      <c r="J39" s="886"/>
      <c r="K39" s="887" t="s">
        <v>760</v>
      </c>
      <c r="L39" s="887"/>
      <c r="M39" s="876" t="s">
        <v>288</v>
      </c>
      <c r="N39" s="876"/>
    </row>
    <row r="40" spans="1:14" x14ac:dyDescent="0.25">
      <c r="A40" s="877"/>
      <c r="B40" s="878"/>
      <c r="C40" s="878"/>
      <c r="D40" s="878"/>
      <c r="E40" s="878"/>
      <c r="F40" s="878"/>
      <c r="G40" s="878"/>
      <c r="H40" s="879"/>
      <c r="I40" s="872"/>
      <c r="J40" s="872"/>
      <c r="K40" s="872"/>
      <c r="L40" s="872"/>
      <c r="M40" s="872"/>
      <c r="N40" s="872"/>
    </row>
    <row r="41" spans="1:14" x14ac:dyDescent="0.25">
      <c r="A41" s="55"/>
      <c r="B41" s="55"/>
      <c r="C41" s="55"/>
      <c r="D41" s="55"/>
      <c r="E41" s="55"/>
      <c r="F41" s="55"/>
      <c r="G41" s="55"/>
      <c r="H41" s="55"/>
      <c r="I41" s="55"/>
      <c r="J41" s="55"/>
      <c r="K41" s="55"/>
      <c r="L41" s="55"/>
      <c r="M41" s="55"/>
      <c r="N41" s="55"/>
    </row>
    <row r="42" spans="1:14" x14ac:dyDescent="0.25">
      <c r="A42" s="873" t="s">
        <v>292</v>
      </c>
      <c r="B42" s="874"/>
      <c r="C42" s="874"/>
      <c r="D42" s="874"/>
      <c r="E42" s="874"/>
      <c r="F42" s="874"/>
      <c r="G42" s="874"/>
      <c r="H42" s="874"/>
      <c r="I42" s="874"/>
      <c r="J42" s="874"/>
      <c r="K42" s="874"/>
      <c r="L42" s="874"/>
      <c r="M42" s="874"/>
      <c r="N42" s="875"/>
    </row>
    <row r="43" spans="1:14" ht="42.75" x14ac:dyDescent="0.25">
      <c r="A43" s="876" t="s">
        <v>293</v>
      </c>
      <c r="B43" s="876"/>
      <c r="C43" s="62" t="s">
        <v>294</v>
      </c>
      <c r="D43" s="62" t="s">
        <v>295</v>
      </c>
      <c r="E43" s="62" t="s">
        <v>296</v>
      </c>
      <c r="F43" s="62" t="s">
        <v>297</v>
      </c>
      <c r="G43" s="62" t="s">
        <v>298</v>
      </c>
      <c r="H43" s="62" t="s">
        <v>299</v>
      </c>
      <c r="I43" s="62" t="s">
        <v>300</v>
      </c>
      <c r="J43" s="62" t="s">
        <v>301</v>
      </c>
      <c r="K43" s="62" t="s">
        <v>302</v>
      </c>
      <c r="L43" s="62" t="s">
        <v>303</v>
      </c>
      <c r="M43" s="62" t="s">
        <v>304</v>
      </c>
      <c r="N43" s="62" t="s">
        <v>305</v>
      </c>
    </row>
    <row r="44" spans="1:14" x14ac:dyDescent="0.25">
      <c r="A44" s="865">
        <f>IF(A25&gt;0,A25,"")</f>
        <v>1</v>
      </c>
      <c r="B44" s="866"/>
      <c r="C44" s="270"/>
      <c r="D44" s="270"/>
      <c r="E44" s="270"/>
      <c r="F44" s="270"/>
      <c r="G44" s="270"/>
      <c r="H44" s="270"/>
      <c r="I44" s="270"/>
      <c r="J44" s="284"/>
      <c r="K44" s="270"/>
      <c r="L44" s="270"/>
      <c r="M44" s="270"/>
      <c r="N44" s="270"/>
    </row>
    <row r="45" spans="1:14" x14ac:dyDescent="0.25">
      <c r="A45" s="865">
        <f>IF(A26&gt;0,A26,"")</f>
        <v>2</v>
      </c>
      <c r="B45" s="866"/>
      <c r="C45" s="270"/>
      <c r="D45" s="270"/>
      <c r="E45" s="270"/>
      <c r="F45" s="270"/>
      <c r="G45" s="270"/>
      <c r="H45" s="270"/>
      <c r="I45" s="270"/>
      <c r="J45" s="270"/>
      <c r="K45" s="270"/>
      <c r="L45" s="270"/>
      <c r="M45" s="270"/>
      <c r="N45" s="270"/>
    </row>
    <row r="46" spans="1:14" x14ac:dyDescent="0.25">
      <c r="A46" s="865">
        <f>IF(A27&gt;0,A27,"")</f>
        <v>3</v>
      </c>
      <c r="B46" s="866"/>
      <c r="C46" s="270"/>
      <c r="D46" s="284"/>
      <c r="E46" s="270"/>
      <c r="F46" s="270"/>
      <c r="G46" s="270"/>
      <c r="H46" s="270"/>
      <c r="I46" s="270"/>
      <c r="J46" s="270"/>
      <c r="K46" s="270"/>
      <c r="L46" s="270"/>
      <c r="M46" s="270"/>
      <c r="N46" s="270"/>
    </row>
    <row r="47" spans="1:14" x14ac:dyDescent="0.25">
      <c r="A47" s="865">
        <v>4</v>
      </c>
      <c r="B47" s="866"/>
      <c r="C47" s="270"/>
      <c r="D47" s="270"/>
      <c r="E47" s="270"/>
      <c r="F47" s="270"/>
      <c r="G47" s="270"/>
      <c r="H47" s="270"/>
      <c r="I47" s="270"/>
      <c r="J47" s="270"/>
      <c r="K47" s="270"/>
      <c r="L47" s="270"/>
      <c r="M47" s="270"/>
      <c r="N47" s="270"/>
    </row>
    <row r="48" spans="1:14" ht="15.75" thickBot="1" x14ac:dyDescent="0.3">
      <c r="A48" s="865">
        <v>5</v>
      </c>
      <c r="B48" s="866"/>
      <c r="C48" s="63"/>
      <c r="D48" s="63"/>
      <c r="E48" s="63"/>
      <c r="F48" s="63"/>
      <c r="G48" s="63"/>
      <c r="H48" s="63"/>
      <c r="I48" s="63"/>
      <c r="J48" s="63"/>
      <c r="K48" s="63"/>
      <c r="L48" s="63"/>
      <c r="M48" s="63"/>
      <c r="N48" s="64"/>
    </row>
    <row r="49" spans="1:14" x14ac:dyDescent="0.25">
      <c r="A49" s="865">
        <v>6</v>
      </c>
      <c r="B49" s="866"/>
      <c r="C49" s="63"/>
      <c r="D49" s="63"/>
      <c r="E49" s="63"/>
      <c r="F49" s="63"/>
      <c r="G49" s="63"/>
      <c r="H49" s="63"/>
      <c r="I49" s="63"/>
      <c r="J49" s="63"/>
      <c r="K49" s="63"/>
      <c r="L49" s="63"/>
      <c r="M49" s="63"/>
      <c r="N49" s="63"/>
    </row>
    <row r="50" spans="1:14" x14ac:dyDescent="0.25">
      <c r="A50" s="865">
        <v>7</v>
      </c>
      <c r="B50" s="866"/>
      <c r="C50" s="63"/>
      <c r="D50" s="63"/>
      <c r="E50" s="63"/>
      <c r="F50" s="63"/>
      <c r="G50" s="63"/>
      <c r="H50" s="63"/>
      <c r="I50" s="63"/>
      <c r="J50" s="63"/>
      <c r="K50" s="63"/>
      <c r="L50" s="63"/>
      <c r="M50" s="63"/>
      <c r="N50" s="63"/>
    </row>
    <row r="51" spans="1:14" x14ac:dyDescent="0.25">
      <c r="A51" s="865">
        <v>8</v>
      </c>
      <c r="B51" s="866"/>
      <c r="C51" s="63"/>
      <c r="D51" s="63"/>
      <c r="E51" s="63"/>
      <c r="F51" s="63"/>
      <c r="G51" s="63"/>
      <c r="H51" s="63"/>
      <c r="I51" s="63"/>
      <c r="J51" s="63"/>
      <c r="K51" s="63"/>
      <c r="L51" s="63"/>
      <c r="M51" s="63"/>
      <c r="N51" s="65"/>
    </row>
    <row r="52" spans="1:14" x14ac:dyDescent="0.25">
      <c r="A52" s="865">
        <v>9</v>
      </c>
      <c r="B52" s="866"/>
      <c r="C52" s="63"/>
      <c r="D52" s="63"/>
      <c r="E52" s="63"/>
      <c r="F52" s="63"/>
      <c r="G52" s="63"/>
      <c r="H52" s="63"/>
      <c r="I52" s="63"/>
      <c r="J52" s="63"/>
      <c r="K52" s="63"/>
      <c r="L52" s="63"/>
      <c r="M52" s="63"/>
      <c r="N52" s="63"/>
    </row>
    <row r="53" spans="1:14" ht="15.75" thickBot="1" x14ac:dyDescent="0.3">
      <c r="A53" s="1056"/>
      <c r="B53" s="1057"/>
      <c r="C53" s="64"/>
      <c r="D53" s="64"/>
      <c r="E53" s="64"/>
      <c r="F53" s="64"/>
      <c r="G53" s="64"/>
      <c r="H53" s="64"/>
      <c r="I53" s="64"/>
      <c r="J53" s="64"/>
      <c r="K53" s="64"/>
      <c r="L53" s="64"/>
      <c r="M53" s="64"/>
      <c r="N53" s="64"/>
    </row>
    <row r="54" spans="1:14" x14ac:dyDescent="0.25">
      <c r="A54" s="865">
        <v>10</v>
      </c>
      <c r="B54" s="866"/>
      <c r="C54" s="63"/>
      <c r="D54" s="63"/>
      <c r="E54" s="63"/>
      <c r="F54" s="63"/>
      <c r="G54" s="63"/>
      <c r="H54" s="63"/>
      <c r="I54" s="63"/>
      <c r="J54" s="63"/>
      <c r="K54" s="63"/>
      <c r="L54" s="63"/>
      <c r="M54" s="63"/>
      <c r="N54" s="63"/>
    </row>
    <row r="55" spans="1:14" ht="15.75" thickBot="1" x14ac:dyDescent="0.3">
      <c r="A55" s="1056"/>
      <c r="B55" s="1057"/>
      <c r="C55" s="64"/>
      <c r="D55" s="64"/>
      <c r="E55" s="64"/>
      <c r="F55" s="64"/>
      <c r="G55" s="64"/>
      <c r="H55" s="64"/>
      <c r="I55" s="64"/>
      <c r="J55" s="64"/>
      <c r="K55" s="64"/>
      <c r="L55" s="64"/>
      <c r="M55" s="64"/>
      <c r="N55" s="64"/>
    </row>
    <row r="56" spans="1:14" x14ac:dyDescent="0.25">
      <c r="A56" s="278"/>
      <c r="B56" s="278"/>
      <c r="C56" s="278"/>
      <c r="D56" s="278"/>
      <c r="E56" s="278"/>
      <c r="F56" s="278"/>
      <c r="G56" s="278"/>
      <c r="H56" s="278"/>
      <c r="I56" s="278"/>
      <c r="J56" s="278"/>
      <c r="K56" s="278"/>
      <c r="L56" s="278"/>
      <c r="M56" s="278"/>
      <c r="N56" s="278"/>
    </row>
    <row r="57" spans="1:14" x14ac:dyDescent="0.25">
      <c r="A57" s="978" t="s">
        <v>306</v>
      </c>
      <c r="B57" s="979"/>
      <c r="C57" s="979"/>
      <c r="D57" s="979"/>
      <c r="E57" s="979"/>
      <c r="F57" s="979"/>
      <c r="G57" s="979"/>
      <c r="H57" s="979"/>
      <c r="I57" s="979"/>
      <c r="J57" s="979"/>
      <c r="K57" s="979"/>
      <c r="L57" s="979"/>
      <c r="M57" s="979"/>
      <c r="N57" s="980"/>
    </row>
    <row r="58" spans="1:14" x14ac:dyDescent="0.25">
      <c r="A58" s="271" t="s">
        <v>307</v>
      </c>
      <c r="B58" s="1016" t="s">
        <v>308</v>
      </c>
      <c r="C58" s="1017"/>
      <c r="D58" s="1017"/>
      <c r="E58" s="1017"/>
      <c r="F58" s="1018"/>
      <c r="G58" s="1014" t="s">
        <v>309</v>
      </c>
      <c r="H58" s="1014"/>
      <c r="I58" s="1014" t="s">
        <v>310</v>
      </c>
      <c r="J58" s="1014"/>
      <c r="K58" s="1014" t="s">
        <v>311</v>
      </c>
      <c r="L58" s="1014"/>
      <c r="M58" s="1015" t="s">
        <v>312</v>
      </c>
      <c r="N58" s="1015"/>
    </row>
    <row r="59" spans="1:14" x14ac:dyDescent="0.25">
      <c r="A59" s="272" t="s">
        <v>471</v>
      </c>
      <c r="B59" s="981" t="s">
        <v>376</v>
      </c>
      <c r="C59" s="982"/>
      <c r="D59" s="982"/>
      <c r="E59" s="982"/>
      <c r="F59" s="983"/>
      <c r="G59" s="984">
        <v>25.6</v>
      </c>
      <c r="H59" s="985"/>
      <c r="I59" s="1000">
        <v>25</v>
      </c>
      <c r="J59" s="1000"/>
      <c r="K59" s="1000">
        <v>7</v>
      </c>
      <c r="L59" s="1000"/>
      <c r="M59" s="836">
        <f>G59*I59</f>
        <v>640</v>
      </c>
      <c r="N59" s="836"/>
    </row>
    <row r="60" spans="1:14" x14ac:dyDescent="0.25">
      <c r="A60" s="272" t="s">
        <v>482</v>
      </c>
      <c r="B60" s="981" t="s">
        <v>610</v>
      </c>
      <c r="C60" s="982"/>
      <c r="D60" s="982"/>
      <c r="E60" s="982"/>
      <c r="F60" s="983"/>
      <c r="G60" s="984">
        <v>18.850000000000001</v>
      </c>
      <c r="H60" s="985"/>
      <c r="I60" s="1000">
        <v>150</v>
      </c>
      <c r="J60" s="1000"/>
      <c r="K60" s="1000">
        <v>31</v>
      </c>
      <c r="L60" s="1000"/>
      <c r="M60" s="836">
        <f>G60*I60</f>
        <v>2827.5</v>
      </c>
      <c r="N60" s="836"/>
    </row>
    <row r="61" spans="1:14" x14ac:dyDescent="0.25">
      <c r="A61" s="272" t="s">
        <v>481</v>
      </c>
      <c r="B61" s="981" t="s">
        <v>442</v>
      </c>
      <c r="C61" s="982"/>
      <c r="D61" s="982"/>
      <c r="E61" s="982"/>
      <c r="F61" s="983"/>
      <c r="G61" s="984">
        <v>19.71</v>
      </c>
      <c r="H61" s="985"/>
      <c r="I61" s="1000">
        <v>150</v>
      </c>
      <c r="J61" s="1000"/>
      <c r="K61" s="1000">
        <v>31</v>
      </c>
      <c r="L61" s="1000"/>
      <c r="M61" s="836">
        <f>G61*I61</f>
        <v>2956.5</v>
      </c>
      <c r="N61" s="836"/>
    </row>
    <row r="62" spans="1:14" x14ac:dyDescent="0.25">
      <c r="A62" s="272" t="s">
        <v>474</v>
      </c>
      <c r="B62" s="981" t="s">
        <v>443</v>
      </c>
      <c r="C62" s="982"/>
      <c r="D62" s="982"/>
      <c r="E62" s="982"/>
      <c r="F62" s="983"/>
      <c r="G62" s="984">
        <v>17.91</v>
      </c>
      <c r="H62" s="985"/>
      <c r="I62" s="1000">
        <v>150</v>
      </c>
      <c r="J62" s="1000"/>
      <c r="K62" s="1000">
        <v>31</v>
      </c>
      <c r="L62" s="1000"/>
      <c r="M62" s="836">
        <f>G62*I62</f>
        <v>2686.5</v>
      </c>
      <c r="N62" s="836"/>
    </row>
    <row r="63" spans="1:14" x14ac:dyDescent="0.25">
      <c r="A63" s="272"/>
      <c r="B63" s="981"/>
      <c r="C63" s="982"/>
      <c r="D63" s="982"/>
      <c r="E63" s="982"/>
      <c r="F63" s="983"/>
      <c r="G63" s="984"/>
      <c r="H63" s="985"/>
      <c r="I63" s="1000"/>
      <c r="J63" s="1000"/>
      <c r="K63" s="1000"/>
      <c r="L63" s="1000"/>
      <c r="M63" s="1178"/>
      <c r="N63" s="1178"/>
    </row>
    <row r="64" spans="1:14" x14ac:dyDescent="0.25">
      <c r="A64" s="272"/>
      <c r="B64" s="981"/>
      <c r="C64" s="982"/>
      <c r="D64" s="982"/>
      <c r="E64" s="982"/>
      <c r="F64" s="983"/>
      <c r="G64" s="984"/>
      <c r="H64" s="985"/>
      <c r="I64" s="1000"/>
      <c r="J64" s="1000"/>
      <c r="K64" s="1000"/>
      <c r="L64" s="1000"/>
      <c r="M64" s="1178"/>
      <c r="N64" s="1178"/>
    </row>
    <row r="65" spans="1:14" x14ac:dyDescent="0.25">
      <c r="A65" s="272"/>
      <c r="B65" s="981"/>
      <c r="C65" s="982"/>
      <c r="D65" s="982"/>
      <c r="E65" s="982"/>
      <c r="F65" s="983"/>
      <c r="G65" s="984"/>
      <c r="H65" s="985"/>
      <c r="I65" s="1000"/>
      <c r="J65" s="1000"/>
      <c r="K65" s="1000"/>
      <c r="L65" s="1000"/>
      <c r="M65" s="1178"/>
      <c r="N65" s="1178"/>
    </row>
    <row r="66" spans="1:14" x14ac:dyDescent="0.25">
      <c r="A66" s="277">
        <f>COUNTA(B59:F65)</f>
        <v>4</v>
      </c>
      <c r="B66" s="1012" t="s">
        <v>313</v>
      </c>
      <c r="C66" s="1012"/>
      <c r="D66" s="1012"/>
      <c r="E66" s="1012"/>
      <c r="F66" s="1012"/>
      <c r="G66" s="1012"/>
      <c r="H66" s="1012"/>
      <c r="I66" s="1012"/>
      <c r="J66" s="1012"/>
      <c r="K66" s="1012"/>
      <c r="L66" s="1013"/>
      <c r="M66" s="1001">
        <f>SUM(M59:N65)</f>
        <v>9110.5</v>
      </c>
      <c r="N66" s="1002"/>
    </row>
    <row r="67" spans="1:14" x14ac:dyDescent="0.25">
      <c r="A67" s="278"/>
      <c r="B67" s="278"/>
      <c r="C67" s="278"/>
      <c r="D67" s="278"/>
      <c r="E67" s="278"/>
      <c r="F67" s="278"/>
      <c r="G67" s="278"/>
      <c r="H67" s="278"/>
      <c r="I67" s="278"/>
      <c r="J67" s="278"/>
      <c r="K67" s="278"/>
      <c r="L67" s="278"/>
      <c r="M67" s="278"/>
      <c r="N67" s="278"/>
    </row>
    <row r="68" spans="1:14" x14ac:dyDescent="0.25">
      <c r="A68" s="978" t="s">
        <v>314</v>
      </c>
      <c r="B68" s="979"/>
      <c r="C68" s="979"/>
      <c r="D68" s="979"/>
      <c r="E68" s="979"/>
      <c r="F68" s="979"/>
      <c r="G68" s="979"/>
      <c r="H68" s="979"/>
      <c r="I68" s="979"/>
      <c r="J68" s="979"/>
      <c r="K68" s="979"/>
      <c r="L68" s="979"/>
      <c r="M68" s="979"/>
      <c r="N68" s="980"/>
    </row>
    <row r="69" spans="1:14" x14ac:dyDescent="0.25">
      <c r="A69" s="1009" t="s">
        <v>315</v>
      </c>
      <c r="B69" s="1010"/>
      <c r="C69" s="1010"/>
      <c r="D69" s="1011"/>
      <c r="E69" s="1009" t="s">
        <v>115</v>
      </c>
      <c r="F69" s="1010"/>
      <c r="G69" s="1010"/>
      <c r="H69" s="1010"/>
      <c r="I69" s="1010"/>
      <c r="J69" s="1010"/>
      <c r="K69" s="1010"/>
      <c r="L69" s="1010"/>
      <c r="M69" s="997" t="s">
        <v>316</v>
      </c>
      <c r="N69" s="999"/>
    </row>
    <row r="70" spans="1:14" x14ac:dyDescent="0.25">
      <c r="A70" s="1003"/>
      <c r="B70" s="1004"/>
      <c r="C70" s="1004"/>
      <c r="D70" s="1005"/>
      <c r="E70" s="1003"/>
      <c r="F70" s="1004"/>
      <c r="G70" s="1004"/>
      <c r="H70" s="1004"/>
      <c r="I70" s="1004"/>
      <c r="J70" s="1004"/>
      <c r="K70" s="1004"/>
      <c r="L70" s="1004"/>
      <c r="M70" s="1176"/>
      <c r="N70" s="1177"/>
    </row>
    <row r="71" spans="1:14" x14ac:dyDescent="0.25">
      <c r="A71" s="1006"/>
      <c r="B71" s="1007"/>
      <c r="C71" s="1007"/>
      <c r="D71" s="1008"/>
      <c r="E71" s="1006"/>
      <c r="F71" s="1007"/>
      <c r="G71" s="1007"/>
      <c r="H71" s="1007"/>
      <c r="I71" s="1007"/>
      <c r="J71" s="1007"/>
      <c r="K71" s="1007"/>
      <c r="L71" s="1007"/>
      <c r="M71" s="1235"/>
      <c r="N71" s="1236"/>
    </row>
    <row r="72" spans="1:14" x14ac:dyDescent="0.25">
      <c r="A72" s="1003"/>
      <c r="B72" s="1004"/>
      <c r="C72" s="1004"/>
      <c r="D72" s="1005"/>
      <c r="E72" s="1003"/>
      <c r="F72" s="1004"/>
      <c r="G72" s="1004"/>
      <c r="H72" s="1004"/>
      <c r="I72" s="1004"/>
      <c r="J72" s="1004"/>
      <c r="K72" s="1004"/>
      <c r="L72" s="1004"/>
      <c r="M72" s="993"/>
      <c r="N72" s="994"/>
    </row>
    <row r="73" spans="1:14" x14ac:dyDescent="0.25">
      <c r="A73" s="1006"/>
      <c r="B73" s="1007"/>
      <c r="C73" s="1007"/>
      <c r="D73" s="1008"/>
      <c r="E73" s="1006"/>
      <c r="F73" s="1007"/>
      <c r="G73" s="1007"/>
      <c r="H73" s="1007"/>
      <c r="I73" s="1007"/>
      <c r="J73" s="1007"/>
      <c r="K73" s="1007"/>
      <c r="L73" s="1007"/>
      <c r="M73" s="995"/>
      <c r="N73" s="996"/>
    </row>
    <row r="74" spans="1:14" x14ac:dyDescent="0.25">
      <c r="A74" s="1003"/>
      <c r="B74" s="1004"/>
      <c r="C74" s="1004"/>
      <c r="D74" s="1005"/>
      <c r="E74" s="1003"/>
      <c r="F74" s="1004"/>
      <c r="G74" s="1004"/>
      <c r="H74" s="1004"/>
      <c r="I74" s="1004"/>
      <c r="J74" s="1004"/>
      <c r="K74" s="1004"/>
      <c r="L74" s="1004"/>
      <c r="M74" s="1176">
        <f>SUM(M70:N73)</f>
        <v>0</v>
      </c>
      <c r="N74" s="994"/>
    </row>
    <row r="75" spans="1:14" x14ac:dyDescent="0.25">
      <c r="A75" s="1006"/>
      <c r="B75" s="1007"/>
      <c r="C75" s="1007"/>
      <c r="D75" s="1008"/>
      <c r="E75" s="1006"/>
      <c r="F75" s="1007"/>
      <c r="G75" s="1007"/>
      <c r="H75" s="1007"/>
      <c r="I75" s="1007"/>
      <c r="J75" s="1007"/>
      <c r="K75" s="1007"/>
      <c r="L75" s="1007"/>
      <c r="M75" s="995"/>
      <c r="N75" s="996"/>
    </row>
    <row r="76" spans="1:14" x14ac:dyDescent="0.25">
      <c r="A76" s="997" t="s">
        <v>317</v>
      </c>
      <c r="B76" s="998"/>
      <c r="C76" s="998"/>
      <c r="D76" s="998"/>
      <c r="E76" s="998"/>
      <c r="F76" s="998"/>
      <c r="G76" s="998"/>
      <c r="H76" s="998"/>
      <c r="I76" s="998"/>
      <c r="J76" s="998"/>
      <c r="K76" s="998"/>
      <c r="L76" s="999"/>
      <c r="M76" s="1001">
        <f>SUM(M66+M74)</f>
        <v>9110.5</v>
      </c>
      <c r="N76" s="1002"/>
    </row>
  </sheetData>
  <mergeCells count="146">
    <mergeCell ref="A76:L76"/>
    <mergeCell ref="M76:N76"/>
    <mergeCell ref="A33:H33"/>
    <mergeCell ref="I33:J33"/>
    <mergeCell ref="K33:L33"/>
    <mergeCell ref="M33:N33"/>
    <mergeCell ref="A72:D73"/>
    <mergeCell ref="E72:L73"/>
    <mergeCell ref="M72:N73"/>
    <mergeCell ref="A74:D75"/>
    <mergeCell ref="E74:L75"/>
    <mergeCell ref="M74:N75"/>
    <mergeCell ref="A68:N68"/>
    <mergeCell ref="A69:D69"/>
    <mergeCell ref="E69:L69"/>
    <mergeCell ref="M69:N69"/>
    <mergeCell ref="A70:D71"/>
    <mergeCell ref="E70:L71"/>
    <mergeCell ref="M70:N71"/>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A57:N57"/>
    <mergeCell ref="B58:F58"/>
    <mergeCell ref="G58:H58"/>
    <mergeCell ref="I58:J58"/>
    <mergeCell ref="K58:L58"/>
    <mergeCell ref="M58:N58"/>
    <mergeCell ref="A48:B48"/>
    <mergeCell ref="A49:B49"/>
    <mergeCell ref="A50:B50"/>
    <mergeCell ref="A51:B51"/>
    <mergeCell ref="A52:B53"/>
    <mergeCell ref="A54:B55"/>
    <mergeCell ref="A43:B43"/>
    <mergeCell ref="A44:B44"/>
    <mergeCell ref="A45:B45"/>
    <mergeCell ref="A46:B46"/>
    <mergeCell ref="A47:B47"/>
    <mergeCell ref="A40:H40"/>
    <mergeCell ref="I40:J40"/>
    <mergeCell ref="K40:L40"/>
    <mergeCell ref="M40:N40"/>
    <mergeCell ref="A39:H39"/>
    <mergeCell ref="I39:J39"/>
    <mergeCell ref="K39:L39"/>
    <mergeCell ref="M39:N39"/>
    <mergeCell ref="A38:H38"/>
    <mergeCell ref="I38:J38"/>
    <mergeCell ref="K38:L38"/>
    <mergeCell ref="M38:N38"/>
    <mergeCell ref="A42:N42"/>
    <mergeCell ref="A35:H35"/>
    <mergeCell ref="I35:J35"/>
    <mergeCell ref="K35:L35"/>
    <mergeCell ref="M35:N35"/>
    <mergeCell ref="A34:H34"/>
    <mergeCell ref="I34:J34"/>
    <mergeCell ref="K34:L34"/>
    <mergeCell ref="M34:N34"/>
    <mergeCell ref="A37:H37"/>
    <mergeCell ref="I37:J37"/>
    <mergeCell ref="K37:L37"/>
    <mergeCell ref="M37:N37"/>
    <mergeCell ref="A36:H36"/>
    <mergeCell ref="I36:J36"/>
    <mergeCell ref="K36:L36"/>
    <mergeCell ref="M36:N36"/>
    <mergeCell ref="A32:H32"/>
    <mergeCell ref="I32:J32"/>
    <mergeCell ref="K32:L32"/>
    <mergeCell ref="M32:N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8:M48 C49:N52 C54:N54 C44:N47">
    <cfRule type="cellIs" dxfId="18" priority="1" stopIfTrue="1" operator="equal">
      <formula>"x"</formula>
    </cfRule>
  </conditionalFormatting>
  <conditionalFormatting sqref="N48 C53:N53 C55:N55">
    <cfRule type="cellIs" dxfId="1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1A00-000000000000}"/>
  </dataValidations>
  <pageMargins left="0.7" right="0.7" top="0.75" bottom="0.75" header="0.3" footer="0.3"/>
  <pageSetup paperSize="9"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9"/>
  <sheetViews>
    <sheetView topLeftCell="A24" workbookViewId="0">
      <selection activeCell="L42" sqref="L42"/>
    </sheetView>
  </sheetViews>
  <sheetFormatPr defaultRowHeight="15" x14ac:dyDescent="0.25"/>
  <sheetData>
    <row r="1" spans="1:14" ht="18.75" thickBot="1" x14ac:dyDescent="0.3">
      <c r="A1" s="912" t="s">
        <v>430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30" customHeight="1" x14ac:dyDescent="0.25">
      <c r="A3" s="1156" t="s">
        <v>417</v>
      </c>
      <c r="B3" s="1157"/>
      <c r="C3" s="1157"/>
      <c r="D3" s="1158"/>
      <c r="E3" s="916" t="s">
        <v>513</v>
      </c>
      <c r="F3" s="917"/>
      <c r="G3" s="917"/>
      <c r="H3" s="918"/>
      <c r="I3" s="1039" t="s">
        <v>539</v>
      </c>
      <c r="J3" s="1040"/>
      <c r="K3" s="1040"/>
      <c r="L3" s="1040"/>
      <c r="M3" s="1040"/>
      <c r="N3" s="1041"/>
    </row>
    <row r="4" spans="1:14" x14ac:dyDescent="0.25">
      <c r="A4" s="1159" t="s">
        <v>394</v>
      </c>
      <c r="B4" s="1160"/>
      <c r="C4" s="1160"/>
      <c r="D4" s="1161"/>
      <c r="E4" s="934" t="s">
        <v>515</v>
      </c>
      <c r="F4" s="934"/>
      <c r="G4" s="934"/>
      <c r="H4" s="934"/>
      <c r="I4" s="936" t="s">
        <v>540</v>
      </c>
      <c r="J4" s="937"/>
      <c r="K4" s="937"/>
      <c r="L4" s="1032"/>
      <c r="M4" s="1032"/>
      <c r="N4" s="1033"/>
    </row>
    <row r="5" spans="1:14" x14ac:dyDescent="0.25">
      <c r="A5" s="1162"/>
      <c r="B5" s="1163"/>
      <c r="C5" s="1163"/>
      <c r="D5" s="1164"/>
      <c r="E5" s="934"/>
      <c r="F5" s="934"/>
      <c r="G5" s="934"/>
      <c r="H5" s="934"/>
      <c r="I5" s="1034"/>
      <c r="J5" s="1035"/>
      <c r="K5" s="1035"/>
      <c r="L5" s="1035"/>
      <c r="M5" s="1035"/>
      <c r="N5" s="1036"/>
    </row>
    <row r="6" spans="1:14" x14ac:dyDescent="0.25">
      <c r="A6" s="1150" t="s">
        <v>279</v>
      </c>
      <c r="B6" s="1151"/>
      <c r="C6" s="1151"/>
      <c r="D6" s="1152"/>
      <c r="E6" s="949" t="s">
        <v>419</v>
      </c>
      <c r="F6" s="949"/>
      <c r="G6" s="949"/>
      <c r="H6" s="950"/>
      <c r="I6" s="1015" t="s">
        <v>280</v>
      </c>
      <c r="J6" s="1015"/>
      <c r="K6" s="1015"/>
      <c r="L6" s="1015"/>
      <c r="M6" s="1015"/>
      <c r="N6" s="1015"/>
    </row>
    <row r="7" spans="1:14" x14ac:dyDescent="0.25">
      <c r="A7" s="1153"/>
      <c r="B7" s="1154"/>
      <c r="C7" s="1154"/>
      <c r="D7" s="1155"/>
      <c r="E7" s="951"/>
      <c r="F7" s="951"/>
      <c r="G7" s="951"/>
      <c r="H7" s="952"/>
      <c r="I7" s="1037">
        <v>2021</v>
      </c>
      <c r="J7" s="1038"/>
      <c r="K7" s="1015">
        <v>2022</v>
      </c>
      <c r="L7" s="1015"/>
      <c r="M7" s="1015">
        <v>2023</v>
      </c>
      <c r="N7" s="1015"/>
    </row>
    <row r="8" spans="1:14" x14ac:dyDescent="0.25">
      <c r="A8" s="1165" t="s">
        <v>281</v>
      </c>
      <c r="B8" s="1166"/>
      <c r="C8" s="1166"/>
      <c r="D8" s="1167"/>
      <c r="E8" s="917" t="s">
        <v>496</v>
      </c>
      <c r="F8" s="917"/>
      <c r="G8" s="917"/>
      <c r="H8" s="918"/>
      <c r="I8" s="1026" t="s">
        <v>338</v>
      </c>
      <c r="J8" s="1027"/>
      <c r="K8" s="1026" t="s">
        <v>338</v>
      </c>
      <c r="L8" s="1027"/>
      <c r="M8" s="1026" t="s">
        <v>338</v>
      </c>
      <c r="N8" s="1027"/>
    </row>
    <row r="9" spans="1:14" ht="42" customHeight="1" x14ac:dyDescent="0.25">
      <c r="A9" s="1145" t="s">
        <v>283</v>
      </c>
      <c r="B9" s="1146"/>
      <c r="C9" s="1147" t="s">
        <v>514</v>
      </c>
      <c r="D9" s="1148"/>
      <c r="E9" s="1148"/>
      <c r="F9" s="1148"/>
      <c r="G9" s="1148"/>
      <c r="H9" s="1148"/>
      <c r="I9" s="1148"/>
      <c r="J9" s="1148"/>
      <c r="K9" s="1148"/>
      <c r="L9" s="1148"/>
      <c r="M9" s="1148"/>
      <c r="N9" s="1149"/>
    </row>
    <row r="10" spans="1:14" x14ac:dyDescent="0.25">
      <c r="A10" s="956" t="s">
        <v>284</v>
      </c>
      <c r="B10" s="957"/>
      <c r="C10" s="1133" t="s">
        <v>805</v>
      </c>
      <c r="D10" s="1134"/>
      <c r="E10" s="1134"/>
      <c r="F10" s="1134"/>
      <c r="G10" s="1134"/>
      <c r="H10" s="1134"/>
      <c r="I10" s="1134"/>
      <c r="J10" s="1134"/>
      <c r="K10" s="1134"/>
      <c r="L10" s="1134"/>
      <c r="M10" s="1134"/>
      <c r="N10" s="1135"/>
    </row>
    <row r="11" spans="1:14" x14ac:dyDescent="0.25">
      <c r="A11" s="958"/>
      <c r="B11" s="959"/>
      <c r="C11" s="1136"/>
      <c r="D11" s="1137"/>
      <c r="E11" s="1137"/>
      <c r="F11" s="1137"/>
      <c r="G11" s="1137"/>
      <c r="H11" s="1137"/>
      <c r="I11" s="1137"/>
      <c r="J11" s="1137"/>
      <c r="K11" s="1137"/>
      <c r="L11" s="1137"/>
      <c r="M11" s="1137"/>
      <c r="N11" s="1138"/>
    </row>
    <row r="12" spans="1:14" x14ac:dyDescent="0.25">
      <c r="A12" s="958"/>
      <c r="B12" s="959"/>
      <c r="C12" s="1136"/>
      <c r="D12" s="1137"/>
      <c r="E12" s="1137"/>
      <c r="F12" s="1137"/>
      <c r="G12" s="1137"/>
      <c r="H12" s="1137"/>
      <c r="I12" s="1137"/>
      <c r="J12" s="1137"/>
      <c r="K12" s="1137"/>
      <c r="L12" s="1137"/>
      <c r="M12" s="1137"/>
      <c r="N12" s="1138"/>
    </row>
    <row r="13" spans="1:14" x14ac:dyDescent="0.25">
      <c r="A13" s="958"/>
      <c r="B13" s="959"/>
      <c r="C13" s="1136"/>
      <c r="D13" s="1137"/>
      <c r="E13" s="1137"/>
      <c r="F13" s="1137"/>
      <c r="G13" s="1137"/>
      <c r="H13" s="1137"/>
      <c r="I13" s="1137"/>
      <c r="J13" s="1137"/>
      <c r="K13" s="1137"/>
      <c r="L13" s="1137"/>
      <c r="M13" s="1137"/>
      <c r="N13" s="1138"/>
    </row>
    <row r="14" spans="1:14" x14ac:dyDescent="0.25">
      <c r="A14" s="958"/>
      <c r="B14" s="959"/>
      <c r="C14" s="1136"/>
      <c r="D14" s="1137"/>
      <c r="E14" s="1137"/>
      <c r="F14" s="1137"/>
      <c r="G14" s="1137"/>
      <c r="H14" s="1137"/>
      <c r="I14" s="1137"/>
      <c r="J14" s="1137"/>
      <c r="K14" s="1137"/>
      <c r="L14" s="1137"/>
      <c r="M14" s="1137"/>
      <c r="N14" s="1138"/>
    </row>
    <row r="15" spans="1:14" hidden="1" x14ac:dyDescent="0.25">
      <c r="A15" s="958"/>
      <c r="B15" s="959"/>
      <c r="C15" s="1136"/>
      <c r="D15" s="1137"/>
      <c r="E15" s="1137"/>
      <c r="F15" s="1137"/>
      <c r="G15" s="1137"/>
      <c r="H15" s="1137"/>
      <c r="I15" s="1137"/>
      <c r="J15" s="1137"/>
      <c r="K15" s="1137"/>
      <c r="L15" s="1137"/>
      <c r="M15" s="1137"/>
      <c r="N15" s="1138"/>
    </row>
    <row r="16" spans="1:14" hidden="1" x14ac:dyDescent="0.25">
      <c r="A16" s="958"/>
      <c r="B16" s="959"/>
      <c r="C16" s="1136"/>
      <c r="D16" s="1137"/>
      <c r="E16" s="1137"/>
      <c r="F16" s="1137"/>
      <c r="G16" s="1137"/>
      <c r="H16" s="1137"/>
      <c r="I16" s="1137"/>
      <c r="J16" s="1137"/>
      <c r="K16" s="1137"/>
      <c r="L16" s="1137"/>
      <c r="M16" s="1137"/>
      <c r="N16" s="1138"/>
    </row>
    <row r="17" spans="1:14" hidden="1" x14ac:dyDescent="0.25">
      <c r="A17" s="960"/>
      <c r="B17" s="961"/>
      <c r="C17" s="1139"/>
      <c r="D17" s="1140"/>
      <c r="E17" s="1140"/>
      <c r="F17" s="1140"/>
      <c r="G17" s="1140"/>
      <c r="H17" s="1140"/>
      <c r="I17" s="1140"/>
      <c r="J17" s="1140"/>
      <c r="K17" s="1140"/>
      <c r="L17" s="1140"/>
      <c r="M17" s="1140"/>
      <c r="N17" s="1141"/>
    </row>
    <row r="18" spans="1:14" x14ac:dyDescent="0.25">
      <c r="A18" s="885"/>
      <c r="B18" s="971"/>
      <c r="C18" s="971"/>
      <c r="D18" s="971"/>
      <c r="E18" s="971"/>
      <c r="F18" s="971"/>
      <c r="G18" s="971"/>
      <c r="H18" s="971"/>
      <c r="I18" s="971"/>
      <c r="J18" s="971"/>
      <c r="K18" s="971"/>
      <c r="L18" s="971"/>
      <c r="M18" s="971"/>
      <c r="N18" s="886"/>
    </row>
    <row r="19" spans="1:14" ht="15" customHeight="1" x14ac:dyDescent="0.25">
      <c r="A19" s="59">
        <v>1</v>
      </c>
      <c r="B19" s="1142" t="s">
        <v>684</v>
      </c>
      <c r="C19" s="1143"/>
      <c r="D19" s="1143"/>
      <c r="E19" s="1143"/>
      <c r="F19" s="1143"/>
      <c r="G19" s="1144"/>
      <c r="H19" s="59">
        <v>5</v>
      </c>
      <c r="I19" s="1142" t="s">
        <v>421</v>
      </c>
      <c r="J19" s="1143"/>
      <c r="K19" s="1143"/>
      <c r="L19" s="1143"/>
      <c r="M19" s="1143"/>
      <c r="N19" s="1144"/>
    </row>
    <row r="20" spans="1:14" ht="15" customHeight="1" x14ac:dyDescent="0.25">
      <c r="A20" s="59">
        <v>2</v>
      </c>
      <c r="B20" s="1142" t="s">
        <v>516</v>
      </c>
      <c r="C20" s="1143"/>
      <c r="D20" s="1143"/>
      <c r="E20" s="1143"/>
      <c r="F20" s="1143"/>
      <c r="G20" s="1144"/>
      <c r="H20" s="59">
        <v>8</v>
      </c>
      <c r="I20" s="907"/>
      <c r="J20" s="908"/>
      <c r="K20" s="908"/>
      <c r="L20" s="908"/>
      <c r="M20" s="908"/>
      <c r="N20" s="909"/>
    </row>
    <row r="21" spans="1:14" ht="15" customHeight="1" x14ac:dyDescent="0.25">
      <c r="A21" s="59">
        <v>3</v>
      </c>
      <c r="B21" s="907" t="s">
        <v>517</v>
      </c>
      <c r="C21" s="908"/>
      <c r="D21" s="908"/>
      <c r="E21" s="908"/>
      <c r="F21" s="908"/>
      <c r="G21" s="909"/>
      <c r="H21" s="59">
        <v>9</v>
      </c>
      <c r="I21" s="907"/>
      <c r="J21" s="908"/>
      <c r="K21" s="908"/>
      <c r="L21" s="908"/>
      <c r="M21" s="908"/>
      <c r="N21" s="909"/>
    </row>
    <row r="22" spans="1:14" x14ac:dyDescent="0.25">
      <c r="A22" s="59">
        <v>4</v>
      </c>
      <c r="B22" s="907" t="s">
        <v>420</v>
      </c>
      <c r="C22" s="908"/>
      <c r="D22" s="908"/>
      <c r="E22" s="908"/>
      <c r="F22" s="908"/>
      <c r="G22" s="909"/>
      <c r="H22" s="59">
        <v>10</v>
      </c>
      <c r="I22" s="910"/>
      <c r="J22" s="910"/>
      <c r="K22" s="910"/>
      <c r="L22" s="910"/>
      <c r="M22" s="910"/>
      <c r="N22" s="910"/>
    </row>
    <row r="23" spans="1:14" x14ac:dyDescent="0.25">
      <c r="A23" s="873" t="s">
        <v>286</v>
      </c>
      <c r="B23" s="874"/>
      <c r="C23" s="874"/>
      <c r="D23" s="874"/>
      <c r="E23" s="874"/>
      <c r="F23" s="874"/>
      <c r="G23" s="874"/>
      <c r="H23" s="874"/>
      <c r="I23" s="874"/>
      <c r="J23" s="874"/>
      <c r="K23" s="874"/>
      <c r="L23" s="874"/>
      <c r="M23" s="874"/>
      <c r="N23" s="875"/>
    </row>
    <row r="24" spans="1:14" x14ac:dyDescent="0.25">
      <c r="A24" s="882" t="s">
        <v>287</v>
      </c>
      <c r="B24" s="883"/>
      <c r="C24" s="883"/>
      <c r="D24" s="883"/>
      <c r="E24" s="883"/>
      <c r="F24" s="883"/>
      <c r="G24" s="883"/>
      <c r="H24" s="884"/>
      <c r="I24" s="885" t="s">
        <v>759</v>
      </c>
      <c r="J24" s="886"/>
      <c r="K24" s="887" t="s">
        <v>760</v>
      </c>
      <c r="L24" s="887"/>
      <c r="M24" s="876" t="s">
        <v>288</v>
      </c>
      <c r="N24" s="876"/>
    </row>
    <row r="25" spans="1:14" x14ac:dyDescent="0.25">
      <c r="A25" s="888" t="s">
        <v>814</v>
      </c>
      <c r="B25" s="889"/>
      <c r="C25" s="889"/>
      <c r="D25" s="889"/>
      <c r="E25" s="889"/>
      <c r="F25" s="889"/>
      <c r="G25" s="889"/>
      <c r="H25" s="890"/>
      <c r="I25" s="872">
        <v>1</v>
      </c>
      <c r="J25" s="872"/>
      <c r="K25" s="872"/>
      <c r="L25" s="872"/>
      <c r="M25" s="872"/>
      <c r="N25" s="872"/>
    </row>
    <row r="26" spans="1:14" x14ac:dyDescent="0.25">
      <c r="A26" s="882" t="s">
        <v>289</v>
      </c>
      <c r="B26" s="883"/>
      <c r="C26" s="883"/>
      <c r="D26" s="883"/>
      <c r="E26" s="883"/>
      <c r="F26" s="883"/>
      <c r="G26" s="883"/>
      <c r="H26" s="884"/>
      <c r="I26" s="885" t="s">
        <v>759</v>
      </c>
      <c r="J26" s="886"/>
      <c r="K26" s="887" t="s">
        <v>760</v>
      </c>
      <c r="L26" s="887"/>
      <c r="M26" s="885" t="s">
        <v>288</v>
      </c>
      <c r="N26" s="886"/>
    </row>
    <row r="27" spans="1:14" x14ac:dyDescent="0.25">
      <c r="A27" s="888" t="s">
        <v>422</v>
      </c>
      <c r="B27" s="889"/>
      <c r="C27" s="889"/>
      <c r="D27" s="889"/>
      <c r="E27" s="889"/>
      <c r="F27" s="889"/>
      <c r="G27" s="889"/>
      <c r="H27" s="890"/>
      <c r="I27" s="880">
        <v>1</v>
      </c>
      <c r="J27" s="872"/>
      <c r="K27" s="898"/>
      <c r="L27" s="872"/>
      <c r="M27" s="872"/>
      <c r="N27" s="872"/>
    </row>
    <row r="28" spans="1:14" x14ac:dyDescent="0.25">
      <c r="A28" s="888"/>
      <c r="B28" s="889"/>
      <c r="C28" s="889"/>
      <c r="D28" s="889"/>
      <c r="E28" s="889"/>
      <c r="F28" s="889"/>
      <c r="G28" s="889"/>
      <c r="H28" s="890"/>
      <c r="I28" s="898"/>
      <c r="J28" s="872"/>
      <c r="K28" s="898"/>
      <c r="L28" s="872"/>
      <c r="M28" s="872"/>
      <c r="N28" s="872"/>
    </row>
    <row r="29" spans="1:14" x14ac:dyDescent="0.25">
      <c r="A29" s="882" t="s">
        <v>290</v>
      </c>
      <c r="B29" s="883"/>
      <c r="C29" s="883"/>
      <c r="D29" s="883"/>
      <c r="E29" s="883"/>
      <c r="F29" s="883"/>
      <c r="G29" s="883"/>
      <c r="H29" s="884"/>
      <c r="I29" s="885" t="s">
        <v>759</v>
      </c>
      <c r="J29" s="886"/>
      <c r="K29" s="887" t="s">
        <v>760</v>
      </c>
      <c r="L29" s="887"/>
      <c r="M29" s="876" t="s">
        <v>397</v>
      </c>
      <c r="N29" s="876"/>
    </row>
    <row r="30" spans="1:14" x14ac:dyDescent="0.25">
      <c r="A30" s="888" t="s">
        <v>423</v>
      </c>
      <c r="B30" s="889"/>
      <c r="C30" s="889"/>
      <c r="D30" s="889"/>
      <c r="E30" s="889"/>
      <c r="F30" s="889"/>
      <c r="G30" s="889"/>
      <c r="H30" s="890"/>
      <c r="I30" s="880">
        <v>1</v>
      </c>
      <c r="J30" s="872"/>
      <c r="K30" s="872"/>
      <c r="L30" s="872"/>
      <c r="M30" s="872"/>
      <c r="N30" s="872"/>
    </row>
    <row r="31" spans="1:14" x14ac:dyDescent="0.25">
      <c r="A31" s="888"/>
      <c r="B31" s="889"/>
      <c r="C31" s="889"/>
      <c r="D31" s="889"/>
      <c r="E31" s="889"/>
      <c r="F31" s="889"/>
      <c r="G31" s="889"/>
      <c r="H31" s="890"/>
      <c r="I31" s="872"/>
      <c r="J31" s="872"/>
      <c r="K31" s="872"/>
      <c r="L31" s="872"/>
      <c r="M31" s="872"/>
      <c r="N31" s="872"/>
    </row>
    <row r="32" spans="1:14" x14ac:dyDescent="0.25">
      <c r="A32" s="882" t="s">
        <v>291</v>
      </c>
      <c r="B32" s="883"/>
      <c r="C32" s="883"/>
      <c r="D32" s="883"/>
      <c r="E32" s="883"/>
      <c r="F32" s="883"/>
      <c r="G32" s="883"/>
      <c r="H32" s="884"/>
      <c r="I32" s="885" t="s">
        <v>759</v>
      </c>
      <c r="J32" s="886"/>
      <c r="K32" s="887" t="s">
        <v>760</v>
      </c>
      <c r="L32" s="887"/>
      <c r="M32" s="876" t="s">
        <v>397</v>
      </c>
      <c r="N32" s="876"/>
    </row>
    <row r="33" spans="1:14" x14ac:dyDescent="0.25">
      <c r="A33" s="877" t="s">
        <v>424</v>
      </c>
      <c r="B33" s="878"/>
      <c r="C33" s="878"/>
      <c r="D33" s="878"/>
      <c r="E33" s="878"/>
      <c r="F33" s="878"/>
      <c r="G33" s="878"/>
      <c r="H33" s="879"/>
      <c r="I33" s="880">
        <v>1</v>
      </c>
      <c r="J33" s="872"/>
      <c r="K33" s="872"/>
      <c r="L33" s="872"/>
      <c r="M33" s="872"/>
      <c r="N33" s="872"/>
    </row>
    <row r="34" spans="1:14" ht="14.25" hidden="1" customHeight="1" x14ac:dyDescent="0.25">
      <c r="A34" s="877"/>
      <c r="B34" s="878"/>
      <c r="C34" s="878"/>
      <c r="D34" s="878"/>
      <c r="E34" s="878"/>
      <c r="F34" s="878"/>
      <c r="G34" s="878"/>
      <c r="H34" s="879"/>
      <c r="I34" s="872"/>
      <c r="J34" s="872"/>
      <c r="K34" s="872"/>
      <c r="L34" s="872"/>
      <c r="M34" s="872"/>
      <c r="N34" s="872"/>
    </row>
    <row r="35" spans="1:14" hidden="1" x14ac:dyDescent="0.25">
      <c r="A35" s="55"/>
      <c r="B35" s="55"/>
      <c r="C35" s="55"/>
      <c r="D35" s="55"/>
      <c r="E35" s="55"/>
      <c r="F35" s="55"/>
      <c r="G35" s="55"/>
      <c r="H35" s="55"/>
      <c r="I35" s="55"/>
      <c r="J35" s="55"/>
      <c r="K35" s="55"/>
      <c r="L35" s="55"/>
      <c r="M35" s="55"/>
      <c r="N35" s="55"/>
    </row>
    <row r="36" spans="1:14" x14ac:dyDescent="0.25">
      <c r="A36" s="873" t="s">
        <v>292</v>
      </c>
      <c r="B36" s="874"/>
      <c r="C36" s="874"/>
      <c r="D36" s="874"/>
      <c r="E36" s="874"/>
      <c r="F36" s="874"/>
      <c r="G36" s="874"/>
      <c r="H36" s="874"/>
      <c r="I36" s="874"/>
      <c r="J36" s="874"/>
      <c r="K36" s="874"/>
      <c r="L36" s="874"/>
      <c r="M36" s="874"/>
      <c r="N36" s="875"/>
    </row>
    <row r="37" spans="1:14" ht="42.75" x14ac:dyDescent="0.25">
      <c r="A37" s="876" t="s">
        <v>293</v>
      </c>
      <c r="B37" s="876"/>
      <c r="C37" s="62" t="s">
        <v>294</v>
      </c>
      <c r="D37" s="62" t="s">
        <v>295</v>
      </c>
      <c r="E37" s="62" t="s">
        <v>296</v>
      </c>
      <c r="F37" s="62" t="s">
        <v>297</v>
      </c>
      <c r="G37" s="62" t="s">
        <v>298</v>
      </c>
      <c r="H37" s="62" t="s">
        <v>299</v>
      </c>
      <c r="I37" s="62" t="s">
        <v>300</v>
      </c>
      <c r="J37" s="62" t="s">
        <v>301</v>
      </c>
      <c r="K37" s="62" t="s">
        <v>302</v>
      </c>
      <c r="L37" s="62" t="s">
        <v>303</v>
      </c>
      <c r="M37" s="62" t="s">
        <v>304</v>
      </c>
      <c r="N37" s="62" t="s">
        <v>305</v>
      </c>
    </row>
    <row r="38" spans="1:14" x14ac:dyDescent="0.25">
      <c r="A38" s="865">
        <f>IF(A19&gt;0,A19,"")</f>
        <v>1</v>
      </c>
      <c r="B38" s="866"/>
      <c r="C38" s="63"/>
      <c r="D38" s="63"/>
      <c r="E38" s="363">
        <v>2019</v>
      </c>
      <c r="F38" s="63"/>
      <c r="G38" s="285"/>
      <c r="H38" s="63"/>
      <c r="I38" s="63"/>
      <c r="J38" s="63"/>
      <c r="K38" s="268"/>
      <c r="L38" s="63"/>
      <c r="M38" s="63"/>
      <c r="N38" s="63"/>
    </row>
    <row r="39" spans="1:14" x14ac:dyDescent="0.25">
      <c r="A39" s="865">
        <v>2</v>
      </c>
      <c r="B39" s="866"/>
      <c r="C39" s="63"/>
      <c r="D39" s="63"/>
      <c r="E39" s="63"/>
      <c r="F39" s="363"/>
      <c r="G39" s="363"/>
      <c r="H39" s="63"/>
      <c r="I39" s="464"/>
      <c r="J39" s="464" t="s">
        <v>815</v>
      </c>
      <c r="K39" s="464"/>
      <c r="L39" s="63"/>
      <c r="M39" s="63"/>
      <c r="N39" s="63"/>
    </row>
    <row r="40" spans="1:14" x14ac:dyDescent="0.25">
      <c r="A40" s="865">
        <v>3</v>
      </c>
      <c r="B40" s="866"/>
      <c r="C40" s="270">
        <v>2022</v>
      </c>
      <c r="D40" s="270">
        <v>2022</v>
      </c>
      <c r="E40" s="63"/>
      <c r="F40" s="63"/>
      <c r="G40" s="63"/>
      <c r="H40" s="63"/>
      <c r="I40" s="63"/>
      <c r="J40" s="339"/>
      <c r="K40" s="339"/>
      <c r="L40" s="338"/>
      <c r="M40" s="338"/>
      <c r="N40" s="338"/>
    </row>
    <row r="41" spans="1:14" x14ac:dyDescent="0.25">
      <c r="A41" s="865">
        <v>4</v>
      </c>
      <c r="B41" s="866"/>
      <c r="C41" s="63"/>
      <c r="D41" s="63"/>
      <c r="E41" s="63"/>
      <c r="F41" s="270">
        <v>2022</v>
      </c>
      <c r="G41" s="270">
        <v>2022</v>
      </c>
      <c r="H41" s="63"/>
      <c r="I41" s="63"/>
      <c r="J41" s="339"/>
      <c r="K41" s="339"/>
      <c r="L41" s="339"/>
      <c r="M41" s="339"/>
      <c r="N41" s="339"/>
    </row>
    <row r="42" spans="1:14" x14ac:dyDescent="0.25">
      <c r="A42" s="1185">
        <v>5</v>
      </c>
      <c r="B42" s="1186"/>
      <c r="C42" s="63"/>
      <c r="D42" s="63"/>
      <c r="E42" s="63"/>
      <c r="F42" s="63"/>
      <c r="G42" s="63"/>
      <c r="H42" s="270">
        <v>2022</v>
      </c>
      <c r="I42" s="270">
        <v>2022</v>
      </c>
      <c r="J42" s="270">
        <v>2022</v>
      </c>
      <c r="K42" s="270">
        <v>2022</v>
      </c>
      <c r="L42" s="63"/>
      <c r="M42" s="63"/>
      <c r="N42" s="63"/>
    </row>
    <row r="43" spans="1:14" x14ac:dyDescent="0.25">
      <c r="A43" s="978" t="s">
        <v>306</v>
      </c>
      <c r="B43" s="979"/>
      <c r="C43" s="979"/>
      <c r="D43" s="979"/>
      <c r="E43" s="979"/>
      <c r="F43" s="979"/>
      <c r="G43" s="979"/>
      <c r="H43" s="979"/>
      <c r="I43" s="979"/>
      <c r="J43" s="979"/>
      <c r="K43" s="979"/>
      <c r="L43" s="979"/>
      <c r="M43" s="979"/>
      <c r="N43" s="980"/>
    </row>
    <row r="44" spans="1:14" x14ac:dyDescent="0.25">
      <c r="A44" s="271" t="s">
        <v>307</v>
      </c>
      <c r="B44" s="1016" t="s">
        <v>308</v>
      </c>
      <c r="C44" s="1017"/>
      <c r="D44" s="1017"/>
      <c r="E44" s="1017"/>
      <c r="F44" s="1018"/>
      <c r="G44" s="1014" t="s">
        <v>309</v>
      </c>
      <c r="H44" s="1014"/>
      <c r="I44" s="1014" t="s">
        <v>310</v>
      </c>
      <c r="J44" s="1014"/>
      <c r="K44" s="1014" t="s">
        <v>311</v>
      </c>
      <c r="L44" s="1014"/>
      <c r="M44" s="1015" t="s">
        <v>312</v>
      </c>
      <c r="N44" s="1015"/>
    </row>
    <row r="45" spans="1:14" x14ac:dyDescent="0.25">
      <c r="A45" s="272" t="s">
        <v>468</v>
      </c>
      <c r="B45" s="981" t="s">
        <v>373</v>
      </c>
      <c r="C45" s="982"/>
      <c r="D45" s="982"/>
      <c r="E45" s="982"/>
      <c r="F45" s="983"/>
      <c r="G45" s="984">
        <v>30.78</v>
      </c>
      <c r="H45" s="985"/>
      <c r="I45" s="1000">
        <v>160</v>
      </c>
      <c r="J45" s="1000"/>
      <c r="K45" s="1000"/>
      <c r="L45" s="1000"/>
      <c r="M45" s="836">
        <f>+G45*I45</f>
        <v>4924.8</v>
      </c>
      <c r="N45" s="836"/>
    </row>
    <row r="46" spans="1:14" x14ac:dyDescent="0.25">
      <c r="A46" s="272" t="s">
        <v>468</v>
      </c>
      <c r="B46" s="981" t="s">
        <v>372</v>
      </c>
      <c r="C46" s="982"/>
      <c r="D46" s="982"/>
      <c r="E46" s="982"/>
      <c r="F46" s="983"/>
      <c r="G46" s="984">
        <v>30.1</v>
      </c>
      <c r="H46" s="985"/>
      <c r="I46" s="1000">
        <v>10</v>
      </c>
      <c r="J46" s="1000"/>
      <c r="K46" s="1000"/>
      <c r="L46" s="1000"/>
      <c r="M46" s="836">
        <f>+G46*I46</f>
        <v>301</v>
      </c>
      <c r="N46" s="836"/>
    </row>
    <row r="47" spans="1:14" x14ac:dyDescent="0.25">
      <c r="A47" s="272"/>
      <c r="B47" s="981"/>
      <c r="C47" s="982"/>
      <c r="D47" s="982"/>
      <c r="E47" s="982"/>
      <c r="F47" s="983"/>
      <c r="G47" s="984"/>
      <c r="H47" s="985"/>
      <c r="I47" s="1000"/>
      <c r="J47" s="1000"/>
      <c r="K47" s="1000"/>
      <c r="L47" s="1000"/>
      <c r="M47" s="836">
        <f>+G47*I47</f>
        <v>0</v>
      </c>
      <c r="N47" s="836"/>
    </row>
    <row r="48" spans="1:14" x14ac:dyDescent="0.25">
      <c r="A48" s="272"/>
      <c r="B48" s="981"/>
      <c r="C48" s="982"/>
      <c r="D48" s="982"/>
      <c r="E48" s="982"/>
      <c r="F48" s="983"/>
      <c r="G48" s="984"/>
      <c r="H48" s="985"/>
      <c r="I48" s="1000"/>
      <c r="J48" s="1000"/>
      <c r="K48" s="1000"/>
      <c r="L48" s="1000"/>
      <c r="M48" s="836">
        <f>+G48*I48</f>
        <v>0</v>
      </c>
      <c r="N48" s="836"/>
    </row>
    <row r="49" spans="1:14" x14ac:dyDescent="0.25">
      <c r="A49" s="272"/>
      <c r="B49" s="981"/>
      <c r="C49" s="982"/>
      <c r="D49" s="982"/>
      <c r="E49" s="982"/>
      <c r="F49" s="983"/>
      <c r="G49" s="984"/>
      <c r="H49" s="985"/>
      <c r="I49" s="1000"/>
      <c r="J49" s="1000"/>
      <c r="K49" s="1000"/>
      <c r="L49" s="1000"/>
      <c r="M49" s="836"/>
      <c r="N49" s="836"/>
    </row>
    <row r="50" spans="1:14" hidden="1" x14ac:dyDescent="0.25">
      <c r="A50" s="272"/>
      <c r="B50" s="981"/>
      <c r="C50" s="982"/>
      <c r="D50" s="982"/>
      <c r="E50" s="982"/>
      <c r="F50" s="983"/>
      <c r="G50" s="984"/>
      <c r="H50" s="985"/>
      <c r="I50" s="1000"/>
      <c r="J50" s="1000"/>
      <c r="K50" s="1000"/>
      <c r="L50" s="1000"/>
      <c r="M50" s="836"/>
      <c r="N50" s="836"/>
    </row>
    <row r="51" spans="1:14" hidden="1" x14ac:dyDescent="0.25">
      <c r="A51" s="272"/>
      <c r="B51" s="981"/>
      <c r="C51" s="982"/>
      <c r="D51" s="982"/>
      <c r="E51" s="982"/>
      <c r="F51" s="983"/>
      <c r="G51" s="984"/>
      <c r="H51" s="985"/>
      <c r="I51" s="1000"/>
      <c r="J51" s="1000"/>
      <c r="K51" s="1000"/>
      <c r="L51" s="1000"/>
      <c r="M51" s="836"/>
      <c r="N51" s="836"/>
    </row>
    <row r="52" spans="1:14" x14ac:dyDescent="0.25">
      <c r="A52" s="277">
        <f>COUNTA(B45:F51)</f>
        <v>2</v>
      </c>
      <c r="B52" s="1012" t="s">
        <v>313</v>
      </c>
      <c r="C52" s="1012"/>
      <c r="D52" s="1012"/>
      <c r="E52" s="1012"/>
      <c r="F52" s="1012"/>
      <c r="G52" s="1012"/>
      <c r="H52" s="1012"/>
      <c r="I52" s="1012"/>
      <c r="J52" s="1012"/>
      <c r="K52" s="1012"/>
      <c r="L52" s="1013"/>
      <c r="M52" s="977">
        <f>SUM(M45:M51)</f>
        <v>5225.8</v>
      </c>
      <c r="N52" s="977"/>
    </row>
    <row r="53" spans="1:14" x14ac:dyDescent="0.25">
      <c r="A53" s="278"/>
      <c r="B53" s="278"/>
      <c r="C53" s="278"/>
      <c r="D53" s="278"/>
      <c r="E53" s="278"/>
      <c r="F53" s="278"/>
      <c r="G53" s="278"/>
      <c r="H53" s="278"/>
      <c r="I53" s="278"/>
      <c r="J53" s="278"/>
      <c r="K53" s="278"/>
      <c r="L53" s="278"/>
      <c r="M53" s="278"/>
      <c r="N53" s="278"/>
    </row>
    <row r="54" spans="1:14" x14ac:dyDescent="0.25">
      <c r="A54" s="978" t="s">
        <v>314</v>
      </c>
      <c r="B54" s="979"/>
      <c r="C54" s="979"/>
      <c r="D54" s="979"/>
      <c r="E54" s="979"/>
      <c r="F54" s="979"/>
      <c r="G54" s="979"/>
      <c r="H54" s="979"/>
      <c r="I54" s="979"/>
      <c r="J54" s="979"/>
      <c r="K54" s="979"/>
      <c r="L54" s="979"/>
      <c r="M54" s="979"/>
      <c r="N54" s="980"/>
    </row>
    <row r="55" spans="1:14" x14ac:dyDescent="0.25">
      <c r="A55" s="1009" t="s">
        <v>315</v>
      </c>
      <c r="B55" s="1010"/>
      <c r="C55" s="1010"/>
      <c r="D55" s="1011"/>
      <c r="E55" s="1009" t="s">
        <v>115</v>
      </c>
      <c r="F55" s="1010"/>
      <c r="G55" s="1010"/>
      <c r="H55" s="1010"/>
      <c r="I55" s="1010"/>
      <c r="J55" s="1010"/>
      <c r="K55" s="1010"/>
      <c r="L55" s="1010"/>
      <c r="M55" s="997" t="s">
        <v>316</v>
      </c>
      <c r="N55" s="999"/>
    </row>
    <row r="56" spans="1:14" x14ac:dyDescent="0.25">
      <c r="A56" s="1237" t="s">
        <v>574</v>
      </c>
      <c r="B56" s="1238"/>
      <c r="C56" s="1238"/>
      <c r="D56" s="1238"/>
      <c r="E56" s="1238" t="s">
        <v>575</v>
      </c>
      <c r="F56" s="1238"/>
      <c r="G56" s="1238"/>
      <c r="H56" s="1238"/>
      <c r="I56" s="1238"/>
      <c r="J56" s="1238"/>
      <c r="K56" s="1238"/>
      <c r="L56" s="1239"/>
      <c r="M56" s="1240">
        <v>485000</v>
      </c>
      <c r="N56" s="1241"/>
    </row>
    <row r="57" spans="1:14" x14ac:dyDescent="0.25">
      <c r="A57" s="997" t="s">
        <v>317</v>
      </c>
      <c r="B57" s="998"/>
      <c r="C57" s="998"/>
      <c r="D57" s="998"/>
      <c r="E57" s="998"/>
      <c r="F57" s="998"/>
      <c r="G57" s="998"/>
      <c r="H57" s="998"/>
      <c r="I57" s="998"/>
      <c r="J57" s="998"/>
      <c r="K57" s="998"/>
      <c r="L57" s="999"/>
      <c r="M57" s="1001">
        <f>SUM(M56+M52)</f>
        <v>490225.8</v>
      </c>
      <c r="N57" s="1002"/>
    </row>
    <row r="59" spans="1:14" x14ac:dyDescent="0.25">
      <c r="B59" t="s">
        <v>755</v>
      </c>
    </row>
  </sheetData>
  <mergeCells count="135">
    <mergeCell ref="A56:D56"/>
    <mergeCell ref="E56:L56"/>
    <mergeCell ref="M56:N5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0:G20"/>
    <mergeCell ref="I20:N20"/>
    <mergeCell ref="B21:G21"/>
    <mergeCell ref="I21:N21"/>
    <mergeCell ref="B22:G22"/>
    <mergeCell ref="I22:N22"/>
    <mergeCell ref="A10:B17"/>
    <mergeCell ref="C10:N17"/>
    <mergeCell ref="A18:N18"/>
    <mergeCell ref="B19:G19"/>
    <mergeCell ref="I19:N19"/>
    <mergeCell ref="A23:N23"/>
    <mergeCell ref="A24:H24"/>
    <mergeCell ref="I24:J24"/>
    <mergeCell ref="K24:L24"/>
    <mergeCell ref="M24:N24"/>
    <mergeCell ref="A25:H25"/>
    <mergeCell ref="I25:J25"/>
    <mergeCell ref="K25:L25"/>
    <mergeCell ref="M25:N25"/>
    <mergeCell ref="A28:H28"/>
    <mergeCell ref="I28:J28"/>
    <mergeCell ref="K28:L28"/>
    <mergeCell ref="M28:N28"/>
    <mergeCell ref="A29:H29"/>
    <mergeCell ref="I29:J29"/>
    <mergeCell ref="K29:L29"/>
    <mergeCell ref="M29:N29"/>
    <mergeCell ref="A26:H26"/>
    <mergeCell ref="I26:J26"/>
    <mergeCell ref="K26:L26"/>
    <mergeCell ref="M26:N26"/>
    <mergeCell ref="A27:H27"/>
    <mergeCell ref="I27:J27"/>
    <mergeCell ref="K27:L27"/>
    <mergeCell ref="M27:N27"/>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38:B38"/>
    <mergeCell ref="A39:B39"/>
    <mergeCell ref="A40:B40"/>
    <mergeCell ref="A41:B41"/>
    <mergeCell ref="A43:N43"/>
    <mergeCell ref="A34:H34"/>
    <mergeCell ref="I34:J34"/>
    <mergeCell ref="K34:L34"/>
    <mergeCell ref="M34:N34"/>
    <mergeCell ref="A36:N36"/>
    <mergeCell ref="A37:B37"/>
    <mergeCell ref="B44:F44"/>
    <mergeCell ref="G44:H44"/>
    <mergeCell ref="I44:J44"/>
    <mergeCell ref="K44:L44"/>
    <mergeCell ref="M44:N44"/>
    <mergeCell ref="B45:F45"/>
    <mergeCell ref="G45:H45"/>
    <mergeCell ref="I45:J45"/>
    <mergeCell ref="K45:L45"/>
    <mergeCell ref="M45:N45"/>
    <mergeCell ref="B49:F49"/>
    <mergeCell ref="G49:H49"/>
    <mergeCell ref="I49:J49"/>
    <mergeCell ref="K49:L49"/>
    <mergeCell ref="M49:N49"/>
    <mergeCell ref="B46:F46"/>
    <mergeCell ref="G46:H46"/>
    <mergeCell ref="I46:J46"/>
    <mergeCell ref="K46:L46"/>
    <mergeCell ref="M46:N46"/>
    <mergeCell ref="B47:F47"/>
    <mergeCell ref="G47:H47"/>
    <mergeCell ref="I47:J47"/>
    <mergeCell ref="K47:L47"/>
    <mergeCell ref="M47:N47"/>
    <mergeCell ref="A57:L57"/>
    <mergeCell ref="M57:N57"/>
    <mergeCell ref="A42:B42"/>
    <mergeCell ref="B52:L52"/>
    <mergeCell ref="M52:N52"/>
    <mergeCell ref="A54:N54"/>
    <mergeCell ref="A55:D55"/>
    <mergeCell ref="E55:L55"/>
    <mergeCell ref="M55:N55"/>
    <mergeCell ref="B50:F50"/>
    <mergeCell ref="G50:H50"/>
    <mergeCell ref="I50:J50"/>
    <mergeCell ref="K50:L50"/>
    <mergeCell ref="M50:N50"/>
    <mergeCell ref="B51:F51"/>
    <mergeCell ref="G51:H51"/>
    <mergeCell ref="I51:J51"/>
    <mergeCell ref="K51:L51"/>
    <mergeCell ref="M51:N51"/>
    <mergeCell ref="B48:F48"/>
    <mergeCell ref="G48:H48"/>
    <mergeCell ref="I48:J48"/>
    <mergeCell ref="K48:L48"/>
    <mergeCell ref="M48:N48"/>
  </mergeCells>
  <conditionalFormatting sqref="M40:N40">
    <cfRule type="cellIs" dxfId="16" priority="2" stopIfTrue="1" operator="equal">
      <formula>"x"</formula>
    </cfRule>
  </conditionalFormatting>
  <conditionalFormatting sqref="J39:N39">
    <cfRule type="cellIs" dxfId="15" priority="3" stopIfTrue="1" operator="equal">
      <formula>"x"</formula>
    </cfRule>
  </conditionalFormatting>
  <conditionalFormatting sqref="C38:N42">
    <cfRule type="cellIs" dxfId="14" priority="4" stopIfTrue="1" operator="equal">
      <formula>"x"</formula>
    </cfRule>
  </conditionalFormatting>
  <conditionalFormatting sqref="K38">
    <cfRule type="cellIs" dxfId="1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8:N42" xr:uid="{00000000-0002-0000-1B00-000000000000}"/>
  </dataValidation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58"/>
  <sheetViews>
    <sheetView topLeftCell="A5" workbookViewId="0">
      <selection activeCell="A18" sqref="A18:N18"/>
    </sheetView>
  </sheetViews>
  <sheetFormatPr defaultRowHeight="15" x14ac:dyDescent="0.25"/>
  <sheetData>
    <row r="1" spans="1:14" ht="18.75" thickBot="1" x14ac:dyDescent="0.3">
      <c r="A1" s="912" t="s">
        <v>430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30" customHeight="1" x14ac:dyDescent="0.25">
      <c r="A3" s="1156" t="s">
        <v>417</v>
      </c>
      <c r="B3" s="1157"/>
      <c r="C3" s="1157"/>
      <c r="D3" s="1158"/>
      <c r="E3" s="916" t="s">
        <v>518</v>
      </c>
      <c r="F3" s="917"/>
      <c r="G3" s="917"/>
      <c r="H3" s="918"/>
      <c r="I3" s="1039" t="s">
        <v>418</v>
      </c>
      <c r="J3" s="1040"/>
      <c r="K3" s="1040"/>
      <c r="L3" s="1040"/>
      <c r="M3" s="1040"/>
      <c r="N3" s="1041"/>
    </row>
    <row r="4" spans="1:14" x14ac:dyDescent="0.25">
      <c r="A4" s="1159" t="s">
        <v>394</v>
      </c>
      <c r="B4" s="1160"/>
      <c r="C4" s="1160"/>
      <c r="D4" s="1161"/>
      <c r="E4" s="934" t="s">
        <v>519</v>
      </c>
      <c r="F4" s="934"/>
      <c r="G4" s="934"/>
      <c r="H4" s="934"/>
      <c r="I4" s="936" t="s">
        <v>480</v>
      </c>
      <c r="J4" s="937"/>
      <c r="K4" s="937"/>
      <c r="L4" s="1032"/>
      <c r="M4" s="1032"/>
      <c r="N4" s="1033"/>
    </row>
    <row r="5" spans="1:14" x14ac:dyDescent="0.25">
      <c r="A5" s="1162"/>
      <c r="B5" s="1163"/>
      <c r="C5" s="1163"/>
      <c r="D5" s="1164"/>
      <c r="E5" s="934"/>
      <c r="F5" s="934"/>
      <c r="G5" s="934"/>
      <c r="H5" s="934"/>
      <c r="I5" s="1034"/>
      <c r="J5" s="1035"/>
      <c r="K5" s="1035"/>
      <c r="L5" s="1035"/>
      <c r="M5" s="1035"/>
      <c r="N5" s="1036"/>
    </row>
    <row r="6" spans="1:14" x14ac:dyDescent="0.25">
      <c r="A6" s="1150" t="s">
        <v>279</v>
      </c>
      <c r="B6" s="1151"/>
      <c r="C6" s="1151"/>
      <c r="D6" s="1152"/>
      <c r="E6" s="949" t="s">
        <v>419</v>
      </c>
      <c r="F6" s="949"/>
      <c r="G6" s="949"/>
      <c r="H6" s="950"/>
      <c r="I6" s="1015" t="s">
        <v>280</v>
      </c>
      <c r="J6" s="1015"/>
      <c r="K6" s="1015"/>
      <c r="L6" s="1015"/>
      <c r="M6" s="1015"/>
      <c r="N6" s="1015"/>
    </row>
    <row r="7" spans="1:14" x14ac:dyDescent="0.25">
      <c r="A7" s="1153"/>
      <c r="B7" s="1154"/>
      <c r="C7" s="1154"/>
      <c r="D7" s="1155"/>
      <c r="E7" s="951"/>
      <c r="F7" s="951"/>
      <c r="G7" s="951"/>
      <c r="H7" s="952"/>
      <c r="I7" s="1037">
        <v>2021</v>
      </c>
      <c r="J7" s="1038"/>
      <c r="K7" s="1015">
        <v>2022</v>
      </c>
      <c r="L7" s="1015"/>
      <c r="M7" s="1015">
        <v>2023</v>
      </c>
      <c r="N7" s="1015"/>
    </row>
    <row r="8" spans="1:14" x14ac:dyDescent="0.25">
      <c r="A8" s="1165" t="s">
        <v>281</v>
      </c>
      <c r="B8" s="1166"/>
      <c r="C8" s="1166"/>
      <c r="D8" s="1167"/>
      <c r="E8" s="917" t="s">
        <v>427</v>
      </c>
      <c r="F8" s="917"/>
      <c r="G8" s="917"/>
      <c r="H8" s="918"/>
      <c r="I8" s="1026" t="s">
        <v>338</v>
      </c>
      <c r="J8" s="1027"/>
      <c r="K8" s="1028"/>
      <c r="L8" s="1028"/>
      <c r="M8" s="1028"/>
      <c r="N8" s="1028"/>
    </row>
    <row r="9" spans="1:14" ht="42" customHeight="1" x14ac:dyDescent="0.25">
      <c r="A9" s="1145" t="s">
        <v>283</v>
      </c>
      <c r="B9" s="1146"/>
      <c r="C9" s="1147" t="s">
        <v>519</v>
      </c>
      <c r="D9" s="1148"/>
      <c r="E9" s="1148"/>
      <c r="F9" s="1148"/>
      <c r="G9" s="1148"/>
      <c r="H9" s="1148"/>
      <c r="I9" s="1148"/>
      <c r="J9" s="1148"/>
      <c r="K9" s="1148"/>
      <c r="L9" s="1148"/>
      <c r="M9" s="1148"/>
      <c r="N9" s="1149"/>
    </row>
    <row r="10" spans="1:14" x14ac:dyDescent="0.25">
      <c r="A10" s="956" t="s">
        <v>284</v>
      </c>
      <c r="B10" s="957"/>
      <c r="C10" s="1133" t="s">
        <v>847</v>
      </c>
      <c r="D10" s="1134"/>
      <c r="E10" s="1134"/>
      <c r="F10" s="1134"/>
      <c r="G10" s="1134"/>
      <c r="H10" s="1134"/>
      <c r="I10" s="1134"/>
      <c r="J10" s="1134"/>
      <c r="K10" s="1134"/>
      <c r="L10" s="1134"/>
      <c r="M10" s="1134"/>
      <c r="N10" s="1135"/>
    </row>
    <row r="11" spans="1:14" x14ac:dyDescent="0.25">
      <c r="A11" s="958"/>
      <c r="B11" s="959"/>
      <c r="C11" s="1136"/>
      <c r="D11" s="1137"/>
      <c r="E11" s="1137"/>
      <c r="F11" s="1137"/>
      <c r="G11" s="1137"/>
      <c r="H11" s="1137"/>
      <c r="I11" s="1137"/>
      <c r="J11" s="1137"/>
      <c r="K11" s="1137"/>
      <c r="L11" s="1137"/>
      <c r="M11" s="1137"/>
      <c r="N11" s="1138"/>
    </row>
    <row r="12" spans="1:14" x14ac:dyDescent="0.25">
      <c r="A12" s="958"/>
      <c r="B12" s="959"/>
      <c r="C12" s="1136"/>
      <c r="D12" s="1137"/>
      <c r="E12" s="1137"/>
      <c r="F12" s="1137"/>
      <c r="G12" s="1137"/>
      <c r="H12" s="1137"/>
      <c r="I12" s="1137"/>
      <c r="J12" s="1137"/>
      <c r="K12" s="1137"/>
      <c r="L12" s="1137"/>
      <c r="M12" s="1137"/>
      <c r="N12" s="1138"/>
    </row>
    <row r="13" spans="1:14" x14ac:dyDescent="0.25">
      <c r="A13" s="958"/>
      <c r="B13" s="959"/>
      <c r="C13" s="1136"/>
      <c r="D13" s="1137"/>
      <c r="E13" s="1137"/>
      <c r="F13" s="1137"/>
      <c r="G13" s="1137"/>
      <c r="H13" s="1137"/>
      <c r="I13" s="1137"/>
      <c r="J13" s="1137"/>
      <c r="K13" s="1137"/>
      <c r="L13" s="1137"/>
      <c r="M13" s="1137"/>
      <c r="N13" s="1138"/>
    </row>
    <row r="14" spans="1:14" x14ac:dyDescent="0.25">
      <c r="A14" s="958"/>
      <c r="B14" s="959"/>
      <c r="C14" s="1136"/>
      <c r="D14" s="1137"/>
      <c r="E14" s="1137"/>
      <c r="F14" s="1137"/>
      <c r="G14" s="1137"/>
      <c r="H14" s="1137"/>
      <c r="I14" s="1137"/>
      <c r="J14" s="1137"/>
      <c r="K14" s="1137"/>
      <c r="L14" s="1137"/>
      <c r="M14" s="1137"/>
      <c r="N14" s="1138"/>
    </row>
    <row r="15" spans="1:14" hidden="1" x14ac:dyDescent="0.25">
      <c r="A15" s="958"/>
      <c r="B15" s="959"/>
      <c r="C15" s="1136"/>
      <c r="D15" s="1137"/>
      <c r="E15" s="1137"/>
      <c r="F15" s="1137"/>
      <c r="G15" s="1137"/>
      <c r="H15" s="1137"/>
      <c r="I15" s="1137"/>
      <c r="J15" s="1137"/>
      <c r="K15" s="1137"/>
      <c r="L15" s="1137"/>
      <c r="M15" s="1137"/>
      <c r="N15" s="1138"/>
    </row>
    <row r="16" spans="1:14" hidden="1" x14ac:dyDescent="0.25">
      <c r="A16" s="958"/>
      <c r="B16" s="959"/>
      <c r="C16" s="1136"/>
      <c r="D16" s="1137"/>
      <c r="E16" s="1137"/>
      <c r="F16" s="1137"/>
      <c r="G16" s="1137"/>
      <c r="H16" s="1137"/>
      <c r="I16" s="1137"/>
      <c r="J16" s="1137"/>
      <c r="K16" s="1137"/>
      <c r="L16" s="1137"/>
      <c r="M16" s="1137"/>
      <c r="N16" s="1138"/>
    </row>
    <row r="17" spans="1:14" hidden="1" x14ac:dyDescent="0.25">
      <c r="A17" s="960"/>
      <c r="B17" s="961"/>
      <c r="C17" s="1139"/>
      <c r="D17" s="1140"/>
      <c r="E17" s="1140"/>
      <c r="F17" s="1140"/>
      <c r="G17" s="1140"/>
      <c r="H17" s="1140"/>
      <c r="I17" s="1140"/>
      <c r="J17" s="1140"/>
      <c r="K17" s="1140"/>
      <c r="L17" s="1140"/>
      <c r="M17" s="1140"/>
      <c r="N17" s="1141"/>
    </row>
    <row r="18" spans="1:14" x14ac:dyDescent="0.25">
      <c r="A18" s="885"/>
      <c r="B18" s="971"/>
      <c r="C18" s="971"/>
      <c r="D18" s="971"/>
      <c r="E18" s="971"/>
      <c r="F18" s="971"/>
      <c r="G18" s="971"/>
      <c r="H18" s="971"/>
      <c r="I18" s="971"/>
      <c r="J18" s="971"/>
      <c r="K18" s="971"/>
      <c r="L18" s="971"/>
      <c r="M18" s="971"/>
      <c r="N18" s="886"/>
    </row>
    <row r="19" spans="1:14" x14ac:dyDescent="0.25">
      <c r="A19" s="59">
        <v>1</v>
      </c>
      <c r="B19" s="907" t="s">
        <v>723</v>
      </c>
      <c r="C19" s="908"/>
      <c r="D19" s="908"/>
      <c r="E19" s="908"/>
      <c r="F19" s="908"/>
      <c r="G19" s="909"/>
      <c r="H19" s="59">
        <v>6</v>
      </c>
      <c r="I19" s="907"/>
      <c r="J19" s="908"/>
      <c r="K19" s="908"/>
      <c r="L19" s="908"/>
      <c r="M19" s="908"/>
      <c r="N19" s="909"/>
    </row>
    <row r="20" spans="1:14" x14ac:dyDescent="0.25">
      <c r="A20" s="59">
        <v>2</v>
      </c>
      <c r="B20" s="907" t="s">
        <v>685</v>
      </c>
      <c r="C20" s="908"/>
      <c r="D20" s="908"/>
      <c r="E20" s="908"/>
      <c r="F20" s="908"/>
      <c r="G20" s="909"/>
      <c r="H20" s="59">
        <v>7</v>
      </c>
      <c r="I20" s="907"/>
      <c r="J20" s="908"/>
      <c r="K20" s="908"/>
      <c r="L20" s="908"/>
      <c r="M20" s="908"/>
      <c r="N20" s="909"/>
    </row>
    <row r="21" spans="1:14" x14ac:dyDescent="0.25">
      <c r="A21" s="59">
        <v>3</v>
      </c>
      <c r="B21" s="907" t="s">
        <v>520</v>
      </c>
      <c r="C21" s="908"/>
      <c r="D21" s="908"/>
      <c r="E21" s="908"/>
      <c r="F21" s="908"/>
      <c r="G21" s="909"/>
      <c r="H21" s="59">
        <v>8</v>
      </c>
      <c r="I21" s="907"/>
      <c r="J21" s="908"/>
      <c r="K21" s="908"/>
      <c r="L21" s="908"/>
      <c r="M21" s="908"/>
      <c r="N21" s="909"/>
    </row>
    <row r="22" spans="1:14" x14ac:dyDescent="0.25">
      <c r="A22" s="59">
        <v>4</v>
      </c>
      <c r="B22" s="907"/>
      <c r="C22" s="908"/>
      <c r="D22" s="908"/>
      <c r="E22" s="908"/>
      <c r="F22" s="908"/>
      <c r="G22" s="909"/>
      <c r="H22" s="59">
        <v>9</v>
      </c>
      <c r="I22" s="907"/>
      <c r="J22" s="908"/>
      <c r="K22" s="908"/>
      <c r="L22" s="908"/>
      <c r="M22" s="908"/>
      <c r="N22" s="909"/>
    </row>
    <row r="23" spans="1:14" x14ac:dyDescent="0.25">
      <c r="A23" s="59">
        <v>5</v>
      </c>
      <c r="B23" s="907"/>
      <c r="C23" s="908"/>
      <c r="D23" s="908"/>
      <c r="E23" s="908"/>
      <c r="F23" s="908"/>
      <c r="G23" s="909"/>
      <c r="H23" s="59">
        <v>10</v>
      </c>
      <c r="I23" s="910"/>
      <c r="J23" s="910"/>
      <c r="K23" s="910"/>
      <c r="L23" s="910"/>
      <c r="M23" s="910"/>
      <c r="N23" s="910"/>
    </row>
    <row r="24" spans="1:14" x14ac:dyDescent="0.25">
      <c r="A24" s="873" t="s">
        <v>286</v>
      </c>
      <c r="B24" s="874"/>
      <c r="C24" s="874"/>
      <c r="D24" s="874"/>
      <c r="E24" s="874"/>
      <c r="F24" s="874"/>
      <c r="G24" s="874"/>
      <c r="H24" s="874"/>
      <c r="I24" s="874"/>
      <c r="J24" s="874"/>
      <c r="K24" s="874"/>
      <c r="L24" s="874"/>
      <c r="M24" s="874"/>
      <c r="N24" s="875"/>
    </row>
    <row r="25" spans="1:14" x14ac:dyDescent="0.25">
      <c r="A25" s="882" t="s">
        <v>287</v>
      </c>
      <c r="B25" s="883"/>
      <c r="C25" s="883"/>
      <c r="D25" s="883"/>
      <c r="E25" s="883"/>
      <c r="F25" s="883"/>
      <c r="G25" s="883"/>
      <c r="H25" s="884"/>
      <c r="I25" s="885" t="s">
        <v>759</v>
      </c>
      <c r="J25" s="886"/>
      <c r="K25" s="887" t="s">
        <v>760</v>
      </c>
      <c r="L25" s="887"/>
      <c r="M25" s="876" t="s">
        <v>288</v>
      </c>
      <c r="N25" s="876"/>
    </row>
    <row r="26" spans="1:14" x14ac:dyDescent="0.25">
      <c r="A26" s="888" t="s">
        <v>585</v>
      </c>
      <c r="B26" s="889"/>
      <c r="C26" s="889"/>
      <c r="D26" s="889"/>
      <c r="E26" s="889"/>
      <c r="F26" s="889"/>
      <c r="G26" s="889"/>
      <c r="H26" s="890"/>
      <c r="I26" s="872">
        <v>1</v>
      </c>
      <c r="J26" s="872"/>
      <c r="K26" s="872"/>
      <c r="L26" s="872"/>
      <c r="M26" s="872"/>
      <c r="N26" s="872"/>
    </row>
    <row r="27" spans="1:14" ht="15" customHeight="1" x14ac:dyDescent="0.25">
      <c r="A27" s="882" t="s">
        <v>289</v>
      </c>
      <c r="B27" s="883"/>
      <c r="C27" s="883"/>
      <c r="D27" s="883"/>
      <c r="E27" s="883"/>
      <c r="F27" s="883"/>
      <c r="G27" s="883"/>
      <c r="H27" s="884"/>
      <c r="I27" s="885" t="s">
        <v>759</v>
      </c>
      <c r="J27" s="886"/>
      <c r="K27" s="887" t="s">
        <v>760</v>
      </c>
      <c r="L27" s="887"/>
      <c r="M27" s="885" t="s">
        <v>288</v>
      </c>
      <c r="N27" s="886"/>
    </row>
    <row r="28" spans="1:14" x14ac:dyDescent="0.25">
      <c r="A28" s="888"/>
      <c r="B28" s="889"/>
      <c r="C28" s="889"/>
      <c r="D28" s="889"/>
      <c r="E28" s="889"/>
      <c r="F28" s="889"/>
      <c r="G28" s="889"/>
      <c r="H28" s="890"/>
      <c r="I28" s="880"/>
      <c r="J28" s="872"/>
      <c r="K28" s="898"/>
      <c r="L28" s="872"/>
      <c r="M28" s="872"/>
      <c r="N28" s="872"/>
    </row>
    <row r="29" spans="1:14" x14ac:dyDescent="0.25">
      <c r="A29" s="888"/>
      <c r="B29" s="889"/>
      <c r="C29" s="889"/>
      <c r="D29" s="889"/>
      <c r="E29" s="889"/>
      <c r="F29" s="889"/>
      <c r="G29" s="889"/>
      <c r="H29" s="890"/>
      <c r="I29" s="898"/>
      <c r="J29" s="872"/>
      <c r="K29" s="898"/>
      <c r="L29" s="872"/>
      <c r="M29" s="872"/>
      <c r="N29" s="872"/>
    </row>
    <row r="30" spans="1:14" x14ac:dyDescent="0.25">
      <c r="A30" s="882" t="s">
        <v>290</v>
      </c>
      <c r="B30" s="883"/>
      <c r="C30" s="883"/>
      <c r="D30" s="883"/>
      <c r="E30" s="883"/>
      <c r="F30" s="883"/>
      <c r="G30" s="883"/>
      <c r="H30" s="884"/>
      <c r="I30" s="885" t="s">
        <v>759</v>
      </c>
      <c r="J30" s="886"/>
      <c r="K30" s="887" t="s">
        <v>760</v>
      </c>
      <c r="L30" s="887"/>
      <c r="M30" s="876" t="s">
        <v>397</v>
      </c>
      <c r="N30" s="876"/>
    </row>
    <row r="31" spans="1:14" x14ac:dyDescent="0.25">
      <c r="A31" s="888" t="s">
        <v>586</v>
      </c>
      <c r="B31" s="889"/>
      <c r="C31" s="889"/>
      <c r="D31" s="889"/>
      <c r="E31" s="889"/>
      <c r="F31" s="889"/>
      <c r="G31" s="889"/>
      <c r="H31" s="890"/>
      <c r="I31" s="1242">
        <v>45000</v>
      </c>
      <c r="J31" s="1242"/>
      <c r="K31" s="891">
        <v>48750</v>
      </c>
      <c r="L31" s="891"/>
      <c r="M31" s="872"/>
      <c r="N31" s="872"/>
    </row>
    <row r="32" spans="1:14" x14ac:dyDescent="0.25">
      <c r="A32" s="888"/>
      <c r="B32" s="889"/>
      <c r="C32" s="889"/>
      <c r="D32" s="889"/>
      <c r="E32" s="889"/>
      <c r="F32" s="889"/>
      <c r="G32" s="889"/>
      <c r="H32" s="890"/>
      <c r="I32" s="872"/>
      <c r="J32" s="872"/>
      <c r="K32" s="872"/>
      <c r="L32" s="872"/>
      <c r="M32" s="872"/>
      <c r="N32" s="872"/>
    </row>
    <row r="33" spans="1:14" ht="15" customHeight="1" x14ac:dyDescent="0.25">
      <c r="A33" s="882" t="s">
        <v>291</v>
      </c>
      <c r="B33" s="883"/>
      <c r="C33" s="883"/>
      <c r="D33" s="883"/>
      <c r="E33" s="883"/>
      <c r="F33" s="883"/>
      <c r="G33" s="883"/>
      <c r="H33" s="884"/>
      <c r="I33" s="885" t="s">
        <v>759</v>
      </c>
      <c r="J33" s="886"/>
      <c r="K33" s="887" t="s">
        <v>760</v>
      </c>
      <c r="L33" s="887"/>
      <c r="M33" s="876" t="s">
        <v>397</v>
      </c>
      <c r="N33" s="876"/>
    </row>
    <row r="34" spans="1:14" x14ac:dyDescent="0.25">
      <c r="A34" s="877"/>
      <c r="B34" s="878"/>
      <c r="C34" s="878"/>
      <c r="D34" s="878"/>
      <c r="E34" s="878"/>
      <c r="F34" s="878"/>
      <c r="G34" s="878"/>
      <c r="H34" s="879"/>
      <c r="I34" s="880"/>
      <c r="J34" s="872"/>
      <c r="K34" s="872"/>
      <c r="L34" s="872"/>
      <c r="M34" s="872"/>
      <c r="N34" s="872"/>
    </row>
    <row r="35" spans="1:14" ht="14.25" hidden="1" customHeight="1" x14ac:dyDescent="0.25">
      <c r="A35" s="877"/>
      <c r="B35" s="878"/>
      <c r="C35" s="878"/>
      <c r="D35" s="878"/>
      <c r="E35" s="878"/>
      <c r="F35" s="878"/>
      <c r="G35" s="878"/>
      <c r="H35" s="879"/>
      <c r="I35" s="872"/>
      <c r="J35" s="872"/>
      <c r="K35" s="872"/>
      <c r="L35" s="872"/>
      <c r="M35" s="872"/>
      <c r="N35" s="872"/>
    </row>
    <row r="36" spans="1:14" hidden="1" x14ac:dyDescent="0.25">
      <c r="A36" s="55"/>
      <c r="B36" s="55"/>
      <c r="C36" s="55"/>
      <c r="D36" s="55"/>
      <c r="E36" s="55"/>
      <c r="F36" s="55"/>
      <c r="G36" s="55"/>
      <c r="H36" s="55"/>
      <c r="I36" s="55"/>
      <c r="J36" s="55"/>
      <c r="K36" s="55"/>
      <c r="L36" s="55"/>
      <c r="M36" s="55"/>
      <c r="N36" s="55"/>
    </row>
    <row r="37" spans="1:14" x14ac:dyDescent="0.25">
      <c r="A37" s="873" t="s">
        <v>292</v>
      </c>
      <c r="B37" s="874"/>
      <c r="C37" s="874"/>
      <c r="D37" s="874"/>
      <c r="E37" s="874"/>
      <c r="F37" s="874"/>
      <c r="G37" s="874"/>
      <c r="H37" s="874"/>
      <c r="I37" s="874"/>
      <c r="J37" s="874"/>
      <c r="K37" s="874"/>
      <c r="L37" s="874"/>
      <c r="M37" s="874"/>
      <c r="N37" s="875"/>
    </row>
    <row r="38" spans="1:14"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row>
    <row r="39" spans="1:14" ht="38.25" x14ac:dyDescent="0.25">
      <c r="A39" s="865">
        <f>IF(A19&gt;0,A19,"")</f>
        <v>1</v>
      </c>
      <c r="B39" s="866"/>
      <c r="C39" s="356"/>
      <c r="D39" s="63"/>
      <c r="E39" s="285"/>
      <c r="F39" s="285"/>
      <c r="G39" s="285"/>
      <c r="H39" s="285"/>
      <c r="I39" s="63"/>
      <c r="J39" s="63"/>
      <c r="K39" s="470" t="s">
        <v>846</v>
      </c>
      <c r="L39" s="63"/>
      <c r="M39" s="63"/>
      <c r="N39" s="63"/>
    </row>
    <row r="40" spans="1:14" x14ac:dyDescent="0.25">
      <c r="A40" s="865">
        <f>IF(A20&gt;0,A20,"")</f>
        <v>2</v>
      </c>
      <c r="B40" s="866"/>
      <c r="C40" s="63"/>
      <c r="D40" s="63"/>
      <c r="E40" s="285"/>
      <c r="F40" s="285"/>
      <c r="G40" s="285"/>
      <c r="H40" s="285"/>
      <c r="I40" s="63"/>
      <c r="J40" s="268"/>
      <c r="K40" s="268"/>
      <c r="L40" s="63"/>
      <c r="M40" s="63"/>
      <c r="N40" s="63"/>
    </row>
    <row r="41" spans="1:14" x14ac:dyDescent="0.25">
      <c r="A41" s="865">
        <v>3</v>
      </c>
      <c r="B41" s="866"/>
      <c r="C41" s="63"/>
      <c r="D41" s="63"/>
      <c r="E41" s="285"/>
      <c r="F41" s="285"/>
      <c r="G41" s="285"/>
      <c r="H41" s="285"/>
      <c r="I41" s="63"/>
      <c r="J41" s="339"/>
      <c r="K41" s="339"/>
      <c r="L41" s="339"/>
      <c r="M41" s="339"/>
      <c r="N41" s="339"/>
    </row>
    <row r="42" spans="1:14" x14ac:dyDescent="0.25">
      <c r="A42" s="865">
        <v>4</v>
      </c>
      <c r="B42" s="866"/>
      <c r="C42" s="63"/>
      <c r="D42" s="63"/>
      <c r="E42" s="285"/>
      <c r="F42" s="285"/>
      <c r="G42" s="285"/>
      <c r="H42" s="285"/>
      <c r="I42" s="63"/>
      <c r="J42" s="339"/>
      <c r="K42" s="339"/>
      <c r="L42" s="339"/>
      <c r="M42" s="339"/>
      <c r="N42" s="339"/>
    </row>
    <row r="43" spans="1:14" x14ac:dyDescent="0.25">
      <c r="A43" s="1131">
        <v>5</v>
      </c>
      <c r="B43" s="1131"/>
      <c r="C43" s="272"/>
      <c r="D43" s="272"/>
      <c r="E43" s="272"/>
      <c r="F43" s="272"/>
      <c r="G43" s="272"/>
      <c r="H43" s="272"/>
      <c r="I43" s="272"/>
      <c r="J43" s="272"/>
      <c r="K43" s="272"/>
      <c r="L43" s="272"/>
      <c r="M43" s="272"/>
      <c r="N43" s="272"/>
    </row>
    <row r="44" spans="1:14" x14ac:dyDescent="0.25">
      <c r="A44" s="978" t="s">
        <v>306</v>
      </c>
      <c r="B44" s="979"/>
      <c r="C44" s="979"/>
      <c r="D44" s="979"/>
      <c r="E44" s="979"/>
      <c r="F44" s="979"/>
      <c r="G44" s="979"/>
      <c r="H44" s="979"/>
      <c r="I44" s="979"/>
      <c r="J44" s="979"/>
      <c r="K44" s="979"/>
      <c r="L44" s="979"/>
      <c r="M44" s="979"/>
      <c r="N44" s="980"/>
    </row>
    <row r="45" spans="1:14" x14ac:dyDescent="0.25">
      <c r="A45" s="271" t="s">
        <v>307</v>
      </c>
      <c r="B45" s="1016" t="s">
        <v>308</v>
      </c>
      <c r="C45" s="1017"/>
      <c r="D45" s="1017"/>
      <c r="E45" s="1017"/>
      <c r="F45" s="1018"/>
      <c r="G45" s="1014" t="s">
        <v>309</v>
      </c>
      <c r="H45" s="1014"/>
      <c r="I45" s="1014" t="s">
        <v>310</v>
      </c>
      <c r="J45" s="1014"/>
      <c r="K45" s="1014" t="s">
        <v>311</v>
      </c>
      <c r="L45" s="1014"/>
      <c r="M45" s="1015" t="s">
        <v>312</v>
      </c>
      <c r="N45" s="1015"/>
    </row>
    <row r="46" spans="1:14" x14ac:dyDescent="0.25">
      <c r="A46" s="272" t="s">
        <v>468</v>
      </c>
      <c r="B46" s="981" t="s">
        <v>373</v>
      </c>
      <c r="C46" s="982"/>
      <c r="D46" s="982"/>
      <c r="E46" s="982"/>
      <c r="F46" s="983"/>
      <c r="G46" s="984">
        <v>30.78</v>
      </c>
      <c r="H46" s="985"/>
      <c r="I46" s="1000">
        <v>25</v>
      </c>
      <c r="J46" s="1000"/>
      <c r="K46" s="1000"/>
      <c r="L46" s="1000"/>
      <c r="M46" s="836">
        <f>+G46*I46</f>
        <v>769.5</v>
      </c>
      <c r="N46" s="836"/>
    </row>
    <row r="47" spans="1:14" x14ac:dyDescent="0.25">
      <c r="A47" s="272" t="s">
        <v>468</v>
      </c>
      <c r="B47" s="981" t="s">
        <v>372</v>
      </c>
      <c r="C47" s="982"/>
      <c r="D47" s="982"/>
      <c r="E47" s="982"/>
      <c r="F47" s="983"/>
      <c r="G47" s="984">
        <v>30.1</v>
      </c>
      <c r="H47" s="985"/>
      <c r="I47" s="1000">
        <v>5</v>
      </c>
      <c r="J47" s="1000"/>
      <c r="K47" s="1000"/>
      <c r="L47" s="1000"/>
      <c r="M47" s="836">
        <f>+G47*I47</f>
        <v>150.5</v>
      </c>
      <c r="N47" s="836"/>
    </row>
    <row r="48" spans="1:14" x14ac:dyDescent="0.25">
      <c r="A48" s="272"/>
      <c r="B48" s="981"/>
      <c r="C48" s="982"/>
      <c r="D48" s="982"/>
      <c r="E48" s="982"/>
      <c r="F48" s="983"/>
      <c r="G48" s="984"/>
      <c r="H48" s="985"/>
      <c r="I48" s="1000"/>
      <c r="J48" s="1000"/>
      <c r="K48" s="1000"/>
      <c r="L48" s="1000"/>
      <c r="M48" s="836">
        <f>+G48*I48</f>
        <v>0</v>
      </c>
      <c r="N48" s="836"/>
    </row>
    <row r="49" spans="1:14" x14ac:dyDescent="0.25">
      <c r="A49" s="272"/>
      <c r="B49" s="981"/>
      <c r="C49" s="982"/>
      <c r="D49" s="982"/>
      <c r="E49" s="982"/>
      <c r="F49" s="983"/>
      <c r="G49" s="984"/>
      <c r="H49" s="985"/>
      <c r="I49" s="1000"/>
      <c r="J49" s="1000"/>
      <c r="K49" s="1000"/>
      <c r="L49" s="1000"/>
      <c r="M49" s="836">
        <f>+G49*I49</f>
        <v>0</v>
      </c>
      <c r="N49" s="836"/>
    </row>
    <row r="50" spans="1:14" x14ac:dyDescent="0.25">
      <c r="A50" s="272"/>
      <c r="B50" s="981"/>
      <c r="C50" s="982"/>
      <c r="D50" s="982"/>
      <c r="E50" s="982"/>
      <c r="F50" s="983"/>
      <c r="G50" s="984"/>
      <c r="H50" s="985"/>
      <c r="I50" s="1000"/>
      <c r="J50" s="1000"/>
      <c r="K50" s="1000"/>
      <c r="L50" s="1000"/>
      <c r="M50" s="836"/>
      <c r="N50" s="836"/>
    </row>
    <row r="51" spans="1:14" hidden="1" x14ac:dyDescent="0.25">
      <c r="A51" s="272"/>
      <c r="B51" s="981"/>
      <c r="C51" s="982"/>
      <c r="D51" s="982"/>
      <c r="E51" s="982"/>
      <c r="F51" s="983"/>
      <c r="G51" s="984"/>
      <c r="H51" s="985"/>
      <c r="I51" s="1000"/>
      <c r="J51" s="1000"/>
      <c r="K51" s="1000"/>
      <c r="L51" s="1000"/>
      <c r="M51" s="836"/>
      <c r="N51" s="836"/>
    </row>
    <row r="52" spans="1:14" hidden="1" x14ac:dyDescent="0.25">
      <c r="A52" s="272"/>
      <c r="B52" s="981"/>
      <c r="C52" s="982"/>
      <c r="D52" s="982"/>
      <c r="E52" s="982"/>
      <c r="F52" s="983"/>
      <c r="G52" s="984"/>
      <c r="H52" s="985"/>
      <c r="I52" s="1000"/>
      <c r="J52" s="1000"/>
      <c r="K52" s="1000"/>
      <c r="L52" s="1000"/>
      <c r="M52" s="836"/>
      <c r="N52" s="836"/>
    </row>
    <row r="53" spans="1:14" x14ac:dyDescent="0.25">
      <c r="A53" s="277">
        <f>COUNTA(B46:F52)</f>
        <v>2</v>
      </c>
      <c r="B53" s="1012" t="s">
        <v>313</v>
      </c>
      <c r="C53" s="1012"/>
      <c r="D53" s="1012"/>
      <c r="E53" s="1012"/>
      <c r="F53" s="1012"/>
      <c r="G53" s="1012"/>
      <c r="H53" s="1012"/>
      <c r="I53" s="1012"/>
      <c r="J53" s="1012"/>
      <c r="K53" s="1012"/>
      <c r="L53" s="1013"/>
      <c r="M53" s="977">
        <f>SUM(M46:M52)</f>
        <v>920</v>
      </c>
      <c r="N53" s="977"/>
    </row>
    <row r="54" spans="1:14" x14ac:dyDescent="0.25">
      <c r="A54" s="278"/>
      <c r="B54" s="278"/>
      <c r="C54" s="278"/>
      <c r="D54" s="278"/>
      <c r="E54" s="278"/>
      <c r="F54" s="278"/>
      <c r="G54" s="278"/>
      <c r="H54" s="278"/>
      <c r="I54" s="278"/>
      <c r="J54" s="278"/>
      <c r="K54" s="278"/>
      <c r="L54" s="278"/>
      <c r="M54" s="278"/>
      <c r="N54" s="278"/>
    </row>
    <row r="55" spans="1:14" x14ac:dyDescent="0.25">
      <c r="A55" s="978" t="s">
        <v>314</v>
      </c>
      <c r="B55" s="979"/>
      <c r="C55" s="979"/>
      <c r="D55" s="979"/>
      <c r="E55" s="979"/>
      <c r="F55" s="979"/>
      <c r="G55" s="979"/>
      <c r="H55" s="979"/>
      <c r="I55" s="979"/>
      <c r="J55" s="979"/>
      <c r="K55" s="979"/>
      <c r="L55" s="979"/>
      <c r="M55" s="979"/>
      <c r="N55" s="980"/>
    </row>
    <row r="56" spans="1:14" x14ac:dyDescent="0.25">
      <c r="A56" s="1009" t="s">
        <v>315</v>
      </c>
      <c r="B56" s="1010"/>
      <c r="C56" s="1010"/>
      <c r="D56" s="1011"/>
      <c r="E56" s="1009" t="s">
        <v>115</v>
      </c>
      <c r="F56" s="1010"/>
      <c r="G56" s="1010"/>
      <c r="H56" s="1010"/>
      <c r="I56" s="1010"/>
      <c r="J56" s="1010"/>
      <c r="K56" s="1010"/>
      <c r="L56" s="1010"/>
      <c r="M56" s="997" t="s">
        <v>316</v>
      </c>
      <c r="N56" s="999"/>
    </row>
    <row r="57" spans="1:14" x14ac:dyDescent="0.25">
      <c r="A57" s="1172" t="s">
        <v>686</v>
      </c>
      <c r="B57" s="1168"/>
      <c r="C57" s="1168"/>
      <c r="D57" s="1168"/>
      <c r="E57" s="1168"/>
      <c r="F57" s="1168"/>
      <c r="G57" s="1168"/>
      <c r="H57" s="1168"/>
      <c r="I57" s="1168"/>
      <c r="J57" s="1168"/>
      <c r="K57" s="1168"/>
      <c r="L57" s="1169"/>
      <c r="M57" s="1170"/>
      <c r="N57" s="1171"/>
    </row>
    <row r="58" spans="1:14" x14ac:dyDescent="0.25">
      <c r="A58" s="997" t="s">
        <v>317</v>
      </c>
      <c r="B58" s="998"/>
      <c r="C58" s="998"/>
      <c r="D58" s="998"/>
      <c r="E58" s="998"/>
      <c r="F58" s="998"/>
      <c r="G58" s="998"/>
      <c r="H58" s="998"/>
      <c r="I58" s="998"/>
      <c r="J58" s="998"/>
      <c r="K58" s="998"/>
      <c r="L58" s="999"/>
      <c r="M58" s="1001">
        <f>SUM(M53+M57)</f>
        <v>920</v>
      </c>
      <c r="N58" s="1002"/>
    </row>
  </sheetData>
  <mergeCells count="137">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A58:L58"/>
    <mergeCell ref="M58:N58"/>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7:D57"/>
    <mergeCell ref="E57:L57"/>
    <mergeCell ref="M57:N57"/>
  </mergeCells>
  <conditionalFormatting sqref="M41:N41">
    <cfRule type="cellIs" dxfId="12" priority="1" stopIfTrue="1" operator="equal">
      <formula>"x"</formula>
    </cfRule>
  </conditionalFormatting>
  <conditionalFormatting sqref="J40:N40">
    <cfRule type="cellIs" dxfId="11" priority="2" stopIfTrue="1" operator="equal">
      <formula>"x"</formula>
    </cfRule>
  </conditionalFormatting>
  <conditionalFormatting sqref="C39:N42">
    <cfRule type="cellIs" dxfId="1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C00-000000000000}"/>
  </dataValidation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7"/>
  <sheetViews>
    <sheetView topLeftCell="A18" workbookViewId="0">
      <selection activeCell="K28" sqref="K28:L28"/>
    </sheetView>
  </sheetViews>
  <sheetFormatPr defaultRowHeight="15" x14ac:dyDescent="0.25"/>
  <sheetData>
    <row r="1" spans="1:14" ht="18.75" thickBot="1" x14ac:dyDescent="0.3">
      <c r="A1" s="912" t="s">
        <v>430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30" customHeight="1" x14ac:dyDescent="0.25">
      <c r="A3" s="1156" t="s">
        <v>417</v>
      </c>
      <c r="B3" s="1157"/>
      <c r="C3" s="1157"/>
      <c r="D3" s="1158"/>
      <c r="E3" s="916" t="s">
        <v>562</v>
      </c>
      <c r="F3" s="917"/>
      <c r="G3" s="917"/>
      <c r="H3" s="918"/>
      <c r="I3" s="1039" t="s">
        <v>393</v>
      </c>
      <c r="J3" s="1040"/>
      <c r="K3" s="1040"/>
      <c r="L3" s="1040"/>
      <c r="M3" s="1040"/>
      <c r="N3" s="1065"/>
    </row>
    <row r="4" spans="1:14" ht="15" customHeight="1" x14ac:dyDescent="0.25">
      <c r="A4" s="1159" t="s">
        <v>394</v>
      </c>
      <c r="B4" s="1160"/>
      <c r="C4" s="1160"/>
      <c r="D4" s="1161"/>
      <c r="E4" s="934" t="s">
        <v>563</v>
      </c>
      <c r="F4" s="934"/>
      <c r="G4" s="934"/>
      <c r="H4" s="934"/>
      <c r="I4" s="936" t="s">
        <v>558</v>
      </c>
      <c r="J4" s="937"/>
      <c r="K4" s="937"/>
      <c r="L4" s="938"/>
      <c r="M4" s="938"/>
      <c r="N4" s="939"/>
    </row>
    <row r="5" spans="1:14" x14ac:dyDescent="0.25">
      <c r="A5" s="1162"/>
      <c r="B5" s="1163"/>
      <c r="C5" s="1163"/>
      <c r="D5" s="1164"/>
      <c r="E5" s="934"/>
      <c r="F5" s="934"/>
      <c r="G5" s="934"/>
      <c r="H5" s="934"/>
      <c r="I5" s="940"/>
      <c r="J5" s="941"/>
      <c r="K5" s="941"/>
      <c r="L5" s="941"/>
      <c r="M5" s="941"/>
      <c r="N5" s="942"/>
    </row>
    <row r="6" spans="1:14" x14ac:dyDescent="0.25">
      <c r="A6" s="1150" t="s">
        <v>279</v>
      </c>
      <c r="B6" s="1151"/>
      <c r="C6" s="1151"/>
      <c r="D6" s="1152"/>
      <c r="E6" s="949" t="s">
        <v>496</v>
      </c>
      <c r="F6" s="949"/>
      <c r="G6" s="949"/>
      <c r="H6" s="950"/>
      <c r="I6" s="1015" t="s">
        <v>280</v>
      </c>
      <c r="J6" s="1015"/>
      <c r="K6" s="1015"/>
      <c r="L6" s="1015"/>
      <c r="M6" s="1015"/>
      <c r="N6" s="1015"/>
    </row>
    <row r="7" spans="1:14" x14ac:dyDescent="0.25">
      <c r="A7" s="1153"/>
      <c r="B7" s="1154"/>
      <c r="C7" s="1154"/>
      <c r="D7" s="1155"/>
      <c r="E7" s="951"/>
      <c r="F7" s="951"/>
      <c r="G7" s="951"/>
      <c r="H7" s="952"/>
      <c r="I7" s="1037">
        <v>2021</v>
      </c>
      <c r="J7" s="1038"/>
      <c r="K7" s="1015">
        <v>2022</v>
      </c>
      <c r="L7" s="1015"/>
      <c r="M7" s="1015">
        <v>2023</v>
      </c>
      <c r="N7" s="1015"/>
    </row>
    <row r="8" spans="1:14" x14ac:dyDescent="0.25">
      <c r="A8" s="1165" t="s">
        <v>281</v>
      </c>
      <c r="B8" s="1166"/>
      <c r="C8" s="1166"/>
      <c r="D8" s="1167"/>
      <c r="E8" s="917"/>
      <c r="F8" s="917"/>
      <c r="G8" s="917"/>
      <c r="H8" s="918"/>
      <c r="I8" s="1026" t="s">
        <v>338</v>
      </c>
      <c r="J8" s="1027"/>
      <c r="K8" s="1028" t="s">
        <v>338</v>
      </c>
      <c r="L8" s="1028"/>
      <c r="M8" s="1028" t="s">
        <v>338</v>
      </c>
      <c r="N8" s="1028"/>
    </row>
    <row r="9" spans="1:14" ht="42" customHeight="1" x14ac:dyDescent="0.25">
      <c r="A9" s="1145" t="s">
        <v>283</v>
      </c>
      <c r="B9" s="1146"/>
      <c r="C9" s="1147" t="s">
        <v>531</v>
      </c>
      <c r="D9" s="1148"/>
      <c r="E9" s="1148"/>
      <c r="F9" s="1148"/>
      <c r="G9" s="1148"/>
      <c r="H9" s="1148"/>
      <c r="I9" s="1148"/>
      <c r="J9" s="1148"/>
      <c r="K9" s="1148"/>
      <c r="L9" s="1148"/>
      <c r="M9" s="1148"/>
      <c r="N9" s="1149"/>
    </row>
    <row r="10" spans="1:14" x14ac:dyDescent="0.25">
      <c r="A10" s="956" t="s">
        <v>284</v>
      </c>
      <c r="B10" s="957"/>
      <c r="C10" s="1133" t="s">
        <v>564</v>
      </c>
      <c r="D10" s="1134"/>
      <c r="E10" s="1134"/>
      <c r="F10" s="1134"/>
      <c r="G10" s="1134"/>
      <c r="H10" s="1134"/>
      <c r="I10" s="1134"/>
      <c r="J10" s="1134"/>
      <c r="K10" s="1134"/>
      <c r="L10" s="1134"/>
      <c r="M10" s="1134"/>
      <c r="N10" s="1135"/>
    </row>
    <row r="11" spans="1:14" x14ac:dyDescent="0.25">
      <c r="A11" s="958"/>
      <c r="B11" s="959"/>
      <c r="C11" s="1136"/>
      <c r="D11" s="1137"/>
      <c r="E11" s="1137"/>
      <c r="F11" s="1137"/>
      <c r="G11" s="1137"/>
      <c r="H11" s="1137"/>
      <c r="I11" s="1137"/>
      <c r="J11" s="1137"/>
      <c r="K11" s="1137"/>
      <c r="L11" s="1137"/>
      <c r="M11" s="1137"/>
      <c r="N11" s="1138"/>
    </row>
    <row r="12" spans="1:14" x14ac:dyDescent="0.25">
      <c r="A12" s="958"/>
      <c r="B12" s="959"/>
      <c r="C12" s="1136"/>
      <c r="D12" s="1137"/>
      <c r="E12" s="1137"/>
      <c r="F12" s="1137"/>
      <c r="G12" s="1137"/>
      <c r="H12" s="1137"/>
      <c r="I12" s="1137"/>
      <c r="J12" s="1137"/>
      <c r="K12" s="1137"/>
      <c r="L12" s="1137"/>
      <c r="M12" s="1137"/>
      <c r="N12" s="1138"/>
    </row>
    <row r="13" spans="1:14" x14ac:dyDescent="0.25">
      <c r="A13" s="958"/>
      <c r="B13" s="959"/>
      <c r="C13" s="1136"/>
      <c r="D13" s="1137"/>
      <c r="E13" s="1137"/>
      <c r="F13" s="1137"/>
      <c r="G13" s="1137"/>
      <c r="H13" s="1137"/>
      <c r="I13" s="1137"/>
      <c r="J13" s="1137"/>
      <c r="K13" s="1137"/>
      <c r="L13" s="1137"/>
      <c r="M13" s="1137"/>
      <c r="N13" s="1138"/>
    </row>
    <row r="14" spans="1:14" x14ac:dyDescent="0.25">
      <c r="A14" s="958"/>
      <c r="B14" s="959"/>
      <c r="C14" s="1136"/>
      <c r="D14" s="1137"/>
      <c r="E14" s="1137"/>
      <c r="F14" s="1137"/>
      <c r="G14" s="1137"/>
      <c r="H14" s="1137"/>
      <c r="I14" s="1137"/>
      <c r="J14" s="1137"/>
      <c r="K14" s="1137"/>
      <c r="L14" s="1137"/>
      <c r="M14" s="1137"/>
      <c r="N14" s="1138"/>
    </row>
    <row r="15" spans="1:14" hidden="1" x14ac:dyDescent="0.25">
      <c r="A15" s="958"/>
      <c r="B15" s="959"/>
      <c r="C15" s="1136"/>
      <c r="D15" s="1137"/>
      <c r="E15" s="1137"/>
      <c r="F15" s="1137"/>
      <c r="G15" s="1137"/>
      <c r="H15" s="1137"/>
      <c r="I15" s="1137"/>
      <c r="J15" s="1137"/>
      <c r="K15" s="1137"/>
      <c r="L15" s="1137"/>
      <c r="M15" s="1137"/>
      <c r="N15" s="1138"/>
    </row>
    <row r="16" spans="1:14" hidden="1" x14ac:dyDescent="0.25">
      <c r="A16" s="958"/>
      <c r="B16" s="959"/>
      <c r="C16" s="1136"/>
      <c r="D16" s="1137"/>
      <c r="E16" s="1137"/>
      <c r="F16" s="1137"/>
      <c r="G16" s="1137"/>
      <c r="H16" s="1137"/>
      <c r="I16" s="1137"/>
      <c r="J16" s="1137"/>
      <c r="K16" s="1137"/>
      <c r="L16" s="1137"/>
      <c r="M16" s="1137"/>
      <c r="N16" s="1138"/>
    </row>
    <row r="17" spans="1:14" hidden="1" x14ac:dyDescent="0.25">
      <c r="A17" s="960"/>
      <c r="B17" s="961"/>
      <c r="C17" s="1139"/>
      <c r="D17" s="1140"/>
      <c r="E17" s="1140"/>
      <c r="F17" s="1140"/>
      <c r="G17" s="1140"/>
      <c r="H17" s="1140"/>
      <c r="I17" s="1140"/>
      <c r="J17" s="1140"/>
      <c r="K17" s="1140"/>
      <c r="L17" s="1140"/>
      <c r="M17" s="1140"/>
      <c r="N17" s="1141"/>
    </row>
    <row r="18" spans="1:14" x14ac:dyDescent="0.25">
      <c r="A18" s="885"/>
      <c r="B18" s="971"/>
      <c r="C18" s="971"/>
      <c r="D18" s="971"/>
      <c r="E18" s="971"/>
      <c r="F18" s="971"/>
      <c r="G18" s="971"/>
      <c r="H18" s="971"/>
      <c r="I18" s="971"/>
      <c r="J18" s="971"/>
      <c r="K18" s="971"/>
      <c r="L18" s="971"/>
      <c r="M18" s="971"/>
      <c r="N18" s="886"/>
    </row>
    <row r="19" spans="1:14" x14ac:dyDescent="0.25">
      <c r="A19" s="59">
        <v>1</v>
      </c>
      <c r="B19" s="907" t="s">
        <v>565</v>
      </c>
      <c r="C19" s="908"/>
      <c r="D19" s="908"/>
      <c r="E19" s="908"/>
      <c r="F19" s="908"/>
      <c r="G19" s="909"/>
      <c r="H19" s="59">
        <v>6</v>
      </c>
      <c r="I19" s="907"/>
      <c r="J19" s="908"/>
      <c r="K19" s="908"/>
      <c r="L19" s="908"/>
      <c r="M19" s="908"/>
      <c r="N19" s="909"/>
    </row>
    <row r="20" spans="1:14" x14ac:dyDescent="0.25">
      <c r="A20" s="59">
        <v>2</v>
      </c>
      <c r="B20" s="907" t="s">
        <v>566</v>
      </c>
      <c r="C20" s="908"/>
      <c r="D20" s="908"/>
      <c r="E20" s="908"/>
      <c r="F20" s="908"/>
      <c r="G20" s="909"/>
      <c r="H20" s="59">
        <v>7</v>
      </c>
      <c r="I20" s="907"/>
      <c r="J20" s="908"/>
      <c r="K20" s="908"/>
      <c r="L20" s="908"/>
      <c r="M20" s="908"/>
      <c r="N20" s="909"/>
    </row>
    <row r="21" spans="1:14" x14ac:dyDescent="0.25">
      <c r="A21" s="59">
        <v>3</v>
      </c>
      <c r="B21" s="907" t="s">
        <v>567</v>
      </c>
      <c r="C21" s="908"/>
      <c r="D21" s="908"/>
      <c r="E21" s="908"/>
      <c r="F21" s="908"/>
      <c r="G21" s="909"/>
      <c r="H21" s="59">
        <v>8</v>
      </c>
      <c r="I21" s="907"/>
      <c r="J21" s="908"/>
      <c r="K21" s="908"/>
      <c r="L21" s="908"/>
      <c r="M21" s="908"/>
      <c r="N21" s="909"/>
    </row>
    <row r="22" spans="1:14" x14ac:dyDescent="0.25">
      <c r="A22" s="59">
        <v>4</v>
      </c>
      <c r="B22" s="1142">
        <v>770</v>
      </c>
      <c r="C22" s="1143"/>
      <c r="D22" s="1143"/>
      <c r="E22" s="1143"/>
      <c r="F22" s="1143"/>
      <c r="G22" s="1144"/>
      <c r="H22" s="59">
        <v>9</v>
      </c>
      <c r="I22" s="907"/>
      <c r="J22" s="908"/>
      <c r="K22" s="908"/>
      <c r="L22" s="908"/>
      <c r="M22" s="908"/>
      <c r="N22" s="909"/>
    </row>
    <row r="23" spans="1:14" x14ac:dyDescent="0.25">
      <c r="A23" s="59">
        <v>5</v>
      </c>
      <c r="B23" s="907" t="s">
        <v>568</v>
      </c>
      <c r="C23" s="908"/>
      <c r="D23" s="908"/>
      <c r="E23" s="908"/>
      <c r="F23" s="908"/>
      <c r="G23" s="909"/>
      <c r="H23" s="59">
        <v>10</v>
      </c>
      <c r="I23" s="910"/>
      <c r="J23" s="910"/>
      <c r="K23" s="910"/>
      <c r="L23" s="910"/>
      <c r="M23" s="910"/>
      <c r="N23" s="910"/>
    </row>
    <row r="24" spans="1:14" x14ac:dyDescent="0.25">
      <c r="A24" s="873" t="s">
        <v>286</v>
      </c>
      <c r="B24" s="874"/>
      <c r="C24" s="874"/>
      <c r="D24" s="874"/>
      <c r="E24" s="874"/>
      <c r="F24" s="874"/>
      <c r="G24" s="874"/>
      <c r="H24" s="874"/>
      <c r="I24" s="874"/>
      <c r="J24" s="874"/>
      <c r="K24" s="874"/>
      <c r="L24" s="874"/>
      <c r="M24" s="874"/>
      <c r="N24" s="875"/>
    </row>
    <row r="25" spans="1:14" x14ac:dyDescent="0.25">
      <c r="A25" s="882" t="s">
        <v>287</v>
      </c>
      <c r="B25" s="883"/>
      <c r="C25" s="883"/>
      <c r="D25" s="883"/>
      <c r="E25" s="883"/>
      <c r="F25" s="883"/>
      <c r="G25" s="883"/>
      <c r="H25" s="884"/>
      <c r="I25" s="885" t="s">
        <v>759</v>
      </c>
      <c r="J25" s="886"/>
      <c r="K25" s="887" t="s">
        <v>760</v>
      </c>
      <c r="L25" s="887"/>
      <c r="M25" s="876" t="s">
        <v>288</v>
      </c>
      <c r="N25" s="876"/>
    </row>
    <row r="26" spans="1:14" x14ac:dyDescent="0.25">
      <c r="A26" s="888" t="s">
        <v>570</v>
      </c>
      <c r="B26" s="889"/>
      <c r="C26" s="889"/>
      <c r="D26" s="889"/>
      <c r="E26" s="889"/>
      <c r="F26" s="889"/>
      <c r="G26" s="889"/>
      <c r="H26" s="890"/>
      <c r="I26" s="872">
        <v>1</v>
      </c>
      <c r="J26" s="872"/>
      <c r="K26" s="872"/>
      <c r="L26" s="872"/>
      <c r="M26" s="872"/>
      <c r="N26" s="872"/>
    </row>
    <row r="27" spans="1:14" ht="15" customHeight="1" x14ac:dyDescent="0.25">
      <c r="A27" s="882" t="s">
        <v>289</v>
      </c>
      <c r="B27" s="883"/>
      <c r="C27" s="883"/>
      <c r="D27" s="883"/>
      <c r="E27" s="883"/>
      <c r="F27" s="883"/>
      <c r="G27" s="883"/>
      <c r="H27" s="884"/>
      <c r="I27" s="885" t="s">
        <v>759</v>
      </c>
      <c r="J27" s="886"/>
      <c r="K27" s="887" t="s">
        <v>760</v>
      </c>
      <c r="L27" s="887"/>
      <c r="M27" s="885" t="s">
        <v>288</v>
      </c>
      <c r="N27" s="886"/>
    </row>
    <row r="28" spans="1:14" x14ac:dyDescent="0.25">
      <c r="A28" s="888" t="s">
        <v>569</v>
      </c>
      <c r="B28" s="889"/>
      <c r="C28" s="889"/>
      <c r="D28" s="889"/>
      <c r="E28" s="889"/>
      <c r="F28" s="889"/>
      <c r="G28" s="889"/>
      <c r="H28" s="890"/>
      <c r="I28" s="880">
        <v>1</v>
      </c>
      <c r="J28" s="872"/>
      <c r="K28" s="1243"/>
      <c r="L28" s="1243"/>
      <c r="M28" s="872"/>
      <c r="N28" s="872"/>
    </row>
    <row r="29" spans="1:14" x14ac:dyDescent="0.25">
      <c r="A29" s="888"/>
      <c r="B29" s="889"/>
      <c r="C29" s="889"/>
      <c r="D29" s="889"/>
      <c r="E29" s="889"/>
      <c r="F29" s="889"/>
      <c r="G29" s="889"/>
      <c r="H29" s="890"/>
      <c r="I29" s="898"/>
      <c r="J29" s="872"/>
      <c r="K29" s="898"/>
      <c r="L29" s="872"/>
      <c r="M29" s="872"/>
      <c r="N29" s="872"/>
    </row>
    <row r="30" spans="1:14" ht="15" customHeight="1" x14ac:dyDescent="0.25">
      <c r="A30" s="882" t="s">
        <v>290</v>
      </c>
      <c r="B30" s="883"/>
      <c r="C30" s="883"/>
      <c r="D30" s="883"/>
      <c r="E30" s="883"/>
      <c r="F30" s="883"/>
      <c r="G30" s="883"/>
      <c r="H30" s="884"/>
      <c r="I30" s="885" t="s">
        <v>759</v>
      </c>
      <c r="J30" s="886"/>
      <c r="K30" s="887" t="s">
        <v>760</v>
      </c>
      <c r="L30" s="887"/>
      <c r="M30" s="876" t="s">
        <v>397</v>
      </c>
      <c r="N30" s="876"/>
    </row>
    <row r="31" spans="1:14" x14ac:dyDescent="0.25">
      <c r="A31" s="888"/>
      <c r="B31" s="889"/>
      <c r="C31" s="889"/>
      <c r="D31" s="889"/>
      <c r="E31" s="889"/>
      <c r="F31" s="889"/>
      <c r="G31" s="889"/>
      <c r="H31" s="890"/>
      <c r="I31" s="880"/>
      <c r="J31" s="872"/>
      <c r="K31" s="872"/>
      <c r="L31" s="872"/>
      <c r="M31" s="872"/>
      <c r="N31" s="872"/>
    </row>
    <row r="32" spans="1:14" x14ac:dyDescent="0.25">
      <c r="A32" s="888"/>
      <c r="B32" s="889"/>
      <c r="C32" s="889"/>
      <c r="D32" s="889"/>
      <c r="E32" s="889"/>
      <c r="F32" s="889"/>
      <c r="G32" s="889"/>
      <c r="H32" s="890"/>
      <c r="I32" s="872"/>
      <c r="J32" s="872"/>
      <c r="K32" s="872"/>
      <c r="L32" s="872"/>
      <c r="M32" s="872"/>
      <c r="N32" s="872"/>
    </row>
    <row r="33" spans="1:14" ht="15" customHeight="1" x14ac:dyDescent="0.25">
      <c r="A33" s="882" t="s">
        <v>291</v>
      </c>
      <c r="B33" s="883"/>
      <c r="C33" s="883"/>
      <c r="D33" s="883"/>
      <c r="E33" s="883"/>
      <c r="F33" s="883"/>
      <c r="G33" s="883"/>
      <c r="H33" s="884"/>
      <c r="I33" s="885" t="s">
        <v>759</v>
      </c>
      <c r="J33" s="886"/>
      <c r="K33" s="887" t="s">
        <v>760</v>
      </c>
      <c r="L33" s="887"/>
      <c r="M33" s="876" t="s">
        <v>397</v>
      </c>
      <c r="N33" s="876"/>
    </row>
    <row r="34" spans="1:14" x14ac:dyDescent="0.25">
      <c r="A34" s="877"/>
      <c r="B34" s="878"/>
      <c r="C34" s="878"/>
      <c r="D34" s="878"/>
      <c r="E34" s="878"/>
      <c r="F34" s="878"/>
      <c r="G34" s="878"/>
      <c r="H34" s="879"/>
      <c r="I34" s="880"/>
      <c r="J34" s="872"/>
      <c r="K34" s="872"/>
      <c r="L34" s="872"/>
      <c r="M34" s="872"/>
      <c r="N34" s="872"/>
    </row>
    <row r="35" spans="1:14" ht="14.25" hidden="1" customHeight="1" x14ac:dyDescent="0.25">
      <c r="A35" s="877"/>
      <c r="B35" s="878"/>
      <c r="C35" s="878"/>
      <c r="D35" s="878"/>
      <c r="E35" s="878"/>
      <c r="F35" s="878"/>
      <c r="G35" s="878"/>
      <c r="H35" s="879"/>
      <c r="I35" s="872"/>
      <c r="J35" s="872"/>
      <c r="K35" s="872"/>
      <c r="L35" s="872"/>
      <c r="M35" s="872"/>
      <c r="N35" s="872"/>
    </row>
    <row r="36" spans="1:14" hidden="1" x14ac:dyDescent="0.25">
      <c r="A36" s="55"/>
      <c r="B36" s="55"/>
      <c r="C36" s="55"/>
      <c r="D36" s="55"/>
      <c r="E36" s="55"/>
      <c r="F36" s="55"/>
      <c r="G36" s="55"/>
      <c r="H36" s="55"/>
      <c r="I36" s="55"/>
      <c r="J36" s="55"/>
      <c r="K36" s="55"/>
      <c r="L36" s="55"/>
      <c r="M36" s="55"/>
      <c r="N36" s="55"/>
    </row>
    <row r="37" spans="1:14" x14ac:dyDescent="0.25">
      <c r="A37" s="873" t="s">
        <v>292</v>
      </c>
      <c r="B37" s="874"/>
      <c r="C37" s="874"/>
      <c r="D37" s="874"/>
      <c r="E37" s="874"/>
      <c r="F37" s="874"/>
      <c r="G37" s="874"/>
      <c r="H37" s="874"/>
      <c r="I37" s="874"/>
      <c r="J37" s="874"/>
      <c r="K37" s="874"/>
      <c r="L37" s="874"/>
      <c r="M37" s="874"/>
      <c r="N37" s="875"/>
    </row>
    <row r="38" spans="1:14"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row>
    <row r="39" spans="1:14" x14ac:dyDescent="0.25">
      <c r="A39" s="865">
        <f>IF(A19&gt;0,A19,"")</f>
        <v>1</v>
      </c>
      <c r="B39" s="866"/>
      <c r="C39" s="269"/>
      <c r="D39" s="269"/>
      <c r="E39" s="269"/>
      <c r="F39" s="269"/>
      <c r="G39" s="269"/>
      <c r="H39" s="269"/>
      <c r="I39" s="269"/>
      <c r="J39" s="269"/>
      <c r="K39" s="269"/>
      <c r="L39" s="269"/>
      <c r="M39" s="269"/>
      <c r="N39" s="269"/>
    </row>
    <row r="40" spans="1:14" ht="15.75" thickBot="1" x14ac:dyDescent="0.3">
      <c r="A40" s="865">
        <f>IF(A20&gt;0,A20,"")</f>
        <v>2</v>
      </c>
      <c r="B40" s="866"/>
      <c r="C40" s="63"/>
      <c r="D40" s="270">
        <v>2022</v>
      </c>
      <c r="E40" s="63"/>
      <c r="F40" s="63"/>
      <c r="G40" s="270"/>
      <c r="H40" s="63"/>
      <c r="I40" s="63"/>
      <c r="J40" s="308"/>
      <c r="K40" s="289"/>
      <c r="L40" s="64"/>
      <c r="M40" s="293"/>
      <c r="N40" s="64"/>
    </row>
    <row r="41" spans="1:14" ht="15.75" thickBot="1" x14ac:dyDescent="0.3">
      <c r="A41" s="865">
        <v>3</v>
      </c>
      <c r="B41" s="866"/>
      <c r="C41" s="270"/>
      <c r="D41" s="270"/>
      <c r="E41" s="270"/>
      <c r="F41" s="270"/>
      <c r="G41" s="270"/>
      <c r="H41" s="270"/>
      <c r="I41" s="270"/>
      <c r="J41" s="270"/>
      <c r="K41" s="270"/>
      <c r="L41" s="270"/>
      <c r="M41" s="270"/>
      <c r="N41" s="293"/>
    </row>
    <row r="42" spans="1:14" x14ac:dyDescent="0.25">
      <c r="A42" s="865">
        <v>4</v>
      </c>
      <c r="B42" s="866"/>
      <c r="C42" s="63"/>
      <c r="D42" s="63"/>
      <c r="E42" s="63"/>
      <c r="F42" s="63"/>
      <c r="G42" s="63"/>
      <c r="H42" s="63"/>
      <c r="I42" s="63"/>
      <c r="J42" s="63"/>
      <c r="K42" s="63"/>
      <c r="L42" s="270"/>
      <c r="M42" s="63"/>
      <c r="N42" s="63"/>
    </row>
    <row r="43" spans="1:14" x14ac:dyDescent="0.25">
      <c r="A43" s="1131">
        <v>5</v>
      </c>
      <c r="B43" s="1131"/>
      <c r="C43" s="272"/>
      <c r="D43" s="272"/>
      <c r="E43" s="272"/>
      <c r="F43" s="272"/>
      <c r="G43" s="272"/>
      <c r="H43" s="272"/>
      <c r="I43" s="272"/>
      <c r="J43" s="272"/>
      <c r="K43" s="272"/>
      <c r="L43" s="290"/>
      <c r="M43" s="272"/>
      <c r="N43" s="272"/>
    </row>
    <row r="44" spans="1:14" x14ac:dyDescent="0.25">
      <c r="A44" s="978" t="s">
        <v>306</v>
      </c>
      <c r="B44" s="979"/>
      <c r="C44" s="979"/>
      <c r="D44" s="979"/>
      <c r="E44" s="979"/>
      <c r="F44" s="979"/>
      <c r="G44" s="979"/>
      <c r="H44" s="979"/>
      <c r="I44" s="979"/>
      <c r="J44" s="979"/>
      <c r="K44" s="979"/>
      <c r="L44" s="979"/>
      <c r="M44" s="979"/>
      <c r="N44" s="980"/>
    </row>
    <row r="45" spans="1:14" x14ac:dyDescent="0.25">
      <c r="A45" s="271" t="s">
        <v>307</v>
      </c>
      <c r="B45" s="1016" t="s">
        <v>308</v>
      </c>
      <c r="C45" s="1017"/>
      <c r="D45" s="1017"/>
      <c r="E45" s="1017"/>
      <c r="F45" s="1018"/>
      <c r="G45" s="1014" t="s">
        <v>309</v>
      </c>
      <c r="H45" s="1014"/>
      <c r="I45" s="1014" t="s">
        <v>310</v>
      </c>
      <c r="J45" s="1014"/>
      <c r="K45" s="1014" t="s">
        <v>311</v>
      </c>
      <c r="L45" s="1014"/>
      <c r="M45" s="1015" t="s">
        <v>312</v>
      </c>
      <c r="N45" s="1015"/>
    </row>
    <row r="46" spans="1:14" x14ac:dyDescent="0.25">
      <c r="A46" s="272" t="s">
        <v>468</v>
      </c>
      <c r="B46" s="981" t="s">
        <v>372</v>
      </c>
      <c r="C46" s="982"/>
      <c r="D46" s="982"/>
      <c r="E46" s="982"/>
      <c r="F46" s="983"/>
      <c r="G46" s="984">
        <v>30.1</v>
      </c>
      <c r="H46" s="985"/>
      <c r="I46" s="1000">
        <v>80</v>
      </c>
      <c r="J46" s="1000"/>
      <c r="K46" s="1000">
        <v>40</v>
      </c>
      <c r="L46" s="1000"/>
      <c r="M46" s="836">
        <f>+G46*I46</f>
        <v>2408</v>
      </c>
      <c r="N46" s="836"/>
    </row>
    <row r="47" spans="1:14" x14ac:dyDescent="0.25">
      <c r="A47" s="272" t="s">
        <v>479</v>
      </c>
      <c r="B47" s="981" t="s">
        <v>521</v>
      </c>
      <c r="C47" s="982"/>
      <c r="D47" s="982"/>
      <c r="E47" s="982"/>
      <c r="F47" s="983"/>
      <c r="G47" s="984">
        <v>16.38</v>
      </c>
      <c r="H47" s="985"/>
      <c r="I47" s="1000">
        <v>100</v>
      </c>
      <c r="J47" s="1000"/>
      <c r="K47" s="1000">
        <v>60</v>
      </c>
      <c r="L47" s="1000"/>
      <c r="M47" s="836">
        <f>+G47*I47</f>
        <v>1638</v>
      </c>
      <c r="N47" s="836"/>
    </row>
    <row r="48" spans="1:14" x14ac:dyDescent="0.25">
      <c r="A48" s="272"/>
      <c r="B48" s="981"/>
      <c r="C48" s="982"/>
      <c r="D48" s="982"/>
      <c r="E48" s="982"/>
      <c r="F48" s="983"/>
      <c r="G48" s="984"/>
      <c r="H48" s="985"/>
      <c r="I48" s="1000"/>
      <c r="J48" s="1000"/>
      <c r="K48" s="1000"/>
      <c r="L48" s="1000"/>
      <c r="M48" s="836">
        <f>+G48*I48</f>
        <v>0</v>
      </c>
      <c r="N48" s="836"/>
    </row>
    <row r="49" spans="1:14" x14ac:dyDescent="0.25">
      <c r="A49" s="272"/>
      <c r="B49" s="981"/>
      <c r="C49" s="982"/>
      <c r="D49" s="982"/>
      <c r="E49" s="982"/>
      <c r="F49" s="983"/>
      <c r="G49" s="984"/>
      <c r="H49" s="985"/>
      <c r="I49" s="1000"/>
      <c r="J49" s="1000"/>
      <c r="K49" s="1000"/>
      <c r="L49" s="1000"/>
      <c r="M49" s="836">
        <f>+G49*I49</f>
        <v>0</v>
      </c>
      <c r="N49" s="836"/>
    </row>
    <row r="50" spans="1:14" x14ac:dyDescent="0.25">
      <c r="A50" s="272"/>
      <c r="B50" s="981"/>
      <c r="C50" s="982"/>
      <c r="D50" s="982"/>
      <c r="E50" s="982"/>
      <c r="F50" s="983"/>
      <c r="G50" s="984"/>
      <c r="H50" s="985"/>
      <c r="I50" s="1000"/>
      <c r="J50" s="1000"/>
      <c r="K50" s="1000"/>
      <c r="L50" s="1000"/>
      <c r="M50" s="836"/>
      <c r="N50" s="836"/>
    </row>
    <row r="51" spans="1:14" hidden="1" x14ac:dyDescent="0.25">
      <c r="A51" s="272"/>
      <c r="B51" s="981"/>
      <c r="C51" s="982"/>
      <c r="D51" s="982"/>
      <c r="E51" s="982"/>
      <c r="F51" s="983"/>
      <c r="G51" s="984"/>
      <c r="H51" s="985"/>
      <c r="I51" s="1000"/>
      <c r="J51" s="1000"/>
      <c r="K51" s="1000"/>
      <c r="L51" s="1000"/>
      <c r="M51" s="836"/>
      <c r="N51" s="836"/>
    </row>
    <row r="52" spans="1:14" hidden="1" x14ac:dyDescent="0.25">
      <c r="A52" s="272"/>
      <c r="B52" s="981"/>
      <c r="C52" s="982"/>
      <c r="D52" s="982"/>
      <c r="E52" s="982"/>
      <c r="F52" s="983"/>
      <c r="G52" s="984"/>
      <c r="H52" s="985"/>
      <c r="I52" s="1000"/>
      <c r="J52" s="1000"/>
      <c r="K52" s="1000"/>
      <c r="L52" s="1000"/>
      <c r="M52" s="836"/>
      <c r="N52" s="836"/>
    </row>
    <row r="53" spans="1:14" x14ac:dyDescent="0.25">
      <c r="A53" s="277">
        <f>COUNTA(B46:F52)</f>
        <v>2</v>
      </c>
      <c r="B53" s="1012" t="s">
        <v>313</v>
      </c>
      <c r="C53" s="1012"/>
      <c r="D53" s="1012"/>
      <c r="E53" s="1012"/>
      <c r="F53" s="1012"/>
      <c r="G53" s="1012"/>
      <c r="H53" s="1012"/>
      <c r="I53" s="1012"/>
      <c r="J53" s="1012"/>
      <c r="K53" s="1012"/>
      <c r="L53" s="1013"/>
      <c r="M53" s="977">
        <f>SUM(M46:M52)</f>
        <v>4046</v>
      </c>
      <c r="N53" s="977"/>
    </row>
    <row r="54" spans="1:14" x14ac:dyDescent="0.25">
      <c r="A54" s="278"/>
      <c r="B54" s="278"/>
      <c r="C54" s="278"/>
      <c r="D54" s="278"/>
      <c r="E54" s="278"/>
      <c r="F54" s="278"/>
      <c r="G54" s="278"/>
      <c r="H54" s="278"/>
      <c r="I54" s="278"/>
      <c r="J54" s="278"/>
      <c r="K54" s="278"/>
      <c r="L54" s="278"/>
      <c r="M54" s="278"/>
      <c r="N54" s="278"/>
    </row>
    <row r="55" spans="1:14" x14ac:dyDescent="0.25">
      <c r="A55" s="978" t="s">
        <v>314</v>
      </c>
      <c r="B55" s="979"/>
      <c r="C55" s="979"/>
      <c r="D55" s="979"/>
      <c r="E55" s="979"/>
      <c r="F55" s="979"/>
      <c r="G55" s="979"/>
      <c r="H55" s="979"/>
      <c r="I55" s="979"/>
      <c r="J55" s="979"/>
      <c r="K55" s="979"/>
      <c r="L55" s="979"/>
      <c r="M55" s="979"/>
      <c r="N55" s="980"/>
    </row>
    <row r="56" spans="1:14" x14ac:dyDescent="0.25">
      <c r="A56" s="1009" t="s">
        <v>315</v>
      </c>
      <c r="B56" s="1010"/>
      <c r="C56" s="1010"/>
      <c r="D56" s="1011"/>
      <c r="E56" s="1009" t="s">
        <v>115</v>
      </c>
      <c r="F56" s="1010"/>
      <c r="G56" s="1010"/>
      <c r="H56" s="1010"/>
      <c r="I56" s="1010"/>
      <c r="J56" s="1010"/>
      <c r="K56" s="1010"/>
      <c r="L56" s="1010"/>
      <c r="M56" s="997" t="s">
        <v>316</v>
      </c>
      <c r="N56" s="999"/>
    </row>
    <row r="57" spans="1:14" x14ac:dyDescent="0.25">
      <c r="A57" s="997" t="s">
        <v>317</v>
      </c>
      <c r="B57" s="998"/>
      <c r="C57" s="998"/>
      <c r="D57" s="998"/>
      <c r="E57" s="998"/>
      <c r="F57" s="998"/>
      <c r="G57" s="998"/>
      <c r="H57" s="998"/>
      <c r="I57" s="998"/>
      <c r="J57" s="998"/>
      <c r="K57" s="998"/>
      <c r="L57" s="999"/>
      <c r="M57" s="1001">
        <f>SUM(M53)</f>
        <v>4046</v>
      </c>
      <c r="N57" s="1002"/>
    </row>
  </sheetData>
  <mergeCells count="13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A57:L57"/>
    <mergeCell ref="M57:N57"/>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s>
  <conditionalFormatting sqref="M41:N41">
    <cfRule type="cellIs" dxfId="9" priority="1" stopIfTrue="1" operator="equal">
      <formula>"x"</formula>
    </cfRule>
  </conditionalFormatting>
  <conditionalFormatting sqref="J40:N40">
    <cfRule type="cellIs" dxfId="8" priority="2" stopIfTrue="1" operator="equal">
      <formula>"x"</formula>
    </cfRule>
  </conditionalFormatting>
  <conditionalFormatting sqref="C39:N42">
    <cfRule type="cellIs" dxfId="7"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D00-000000000000}"/>
  </dataValidation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59"/>
  <sheetViews>
    <sheetView topLeftCell="A30" workbookViewId="0">
      <selection activeCell="N42" sqref="N42"/>
    </sheetView>
  </sheetViews>
  <sheetFormatPr defaultRowHeight="15" x14ac:dyDescent="0.25"/>
  <sheetData>
    <row r="1" spans="1:14" ht="18.75" thickBot="1" x14ac:dyDescent="0.3">
      <c r="A1" s="912" t="s">
        <v>430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30" customHeight="1" x14ac:dyDescent="0.25">
      <c r="A3" s="1156" t="s">
        <v>417</v>
      </c>
      <c r="B3" s="1157"/>
      <c r="C3" s="1157"/>
      <c r="D3" s="1158"/>
      <c r="E3" s="916" t="s">
        <v>771</v>
      </c>
      <c r="F3" s="917"/>
      <c r="G3" s="917"/>
      <c r="H3" s="918"/>
      <c r="I3" s="1039" t="s">
        <v>418</v>
      </c>
      <c r="J3" s="1040"/>
      <c r="K3" s="1040"/>
      <c r="L3" s="1040"/>
      <c r="M3" s="1040"/>
      <c r="N3" s="1041"/>
    </row>
    <row r="4" spans="1:14" x14ac:dyDescent="0.25">
      <c r="A4" s="1159" t="s">
        <v>394</v>
      </c>
      <c r="B4" s="1160"/>
      <c r="C4" s="1160"/>
      <c r="D4" s="1161"/>
      <c r="E4" s="934" t="s">
        <v>772</v>
      </c>
      <c r="F4" s="934"/>
      <c r="G4" s="934"/>
      <c r="H4" s="934"/>
      <c r="I4" s="936" t="s">
        <v>774</v>
      </c>
      <c r="J4" s="937"/>
      <c r="K4" s="937"/>
      <c r="L4" s="1032"/>
      <c r="M4" s="1032"/>
      <c r="N4" s="1033"/>
    </row>
    <row r="5" spans="1:14" x14ac:dyDescent="0.25">
      <c r="A5" s="1162"/>
      <c r="B5" s="1163"/>
      <c r="C5" s="1163"/>
      <c r="D5" s="1164"/>
      <c r="E5" s="934"/>
      <c r="F5" s="934"/>
      <c r="G5" s="934"/>
      <c r="H5" s="934"/>
      <c r="I5" s="1034"/>
      <c r="J5" s="1035"/>
      <c r="K5" s="1035"/>
      <c r="L5" s="1035"/>
      <c r="M5" s="1035"/>
      <c r="N5" s="1036"/>
    </row>
    <row r="6" spans="1:14" x14ac:dyDescent="0.25">
      <c r="A6" s="1150" t="s">
        <v>279</v>
      </c>
      <c r="B6" s="1151"/>
      <c r="C6" s="1151"/>
      <c r="D6" s="1152"/>
      <c r="E6" s="949" t="s">
        <v>773</v>
      </c>
      <c r="F6" s="949"/>
      <c r="G6" s="949"/>
      <c r="H6" s="950"/>
      <c r="I6" s="1015" t="s">
        <v>280</v>
      </c>
      <c r="J6" s="1015"/>
      <c r="K6" s="1015"/>
      <c r="L6" s="1015"/>
      <c r="M6" s="1015"/>
      <c r="N6" s="1015"/>
    </row>
    <row r="7" spans="1:14" x14ac:dyDescent="0.25">
      <c r="A7" s="1153"/>
      <c r="B7" s="1154"/>
      <c r="C7" s="1154"/>
      <c r="D7" s="1155"/>
      <c r="E7" s="951"/>
      <c r="F7" s="951"/>
      <c r="G7" s="951"/>
      <c r="H7" s="952"/>
      <c r="I7" s="1037">
        <v>2021</v>
      </c>
      <c r="J7" s="1038"/>
      <c r="K7" s="1015">
        <v>2022</v>
      </c>
      <c r="L7" s="1015"/>
      <c r="M7" s="1015">
        <v>2023</v>
      </c>
      <c r="N7" s="1015"/>
    </row>
    <row r="8" spans="1:14" x14ac:dyDescent="0.25">
      <c r="A8" s="1165" t="s">
        <v>281</v>
      </c>
      <c r="B8" s="1166"/>
      <c r="C8" s="1166"/>
      <c r="D8" s="1167"/>
      <c r="E8" s="917" t="s">
        <v>427</v>
      </c>
      <c r="F8" s="917"/>
      <c r="G8" s="917"/>
      <c r="H8" s="918"/>
      <c r="I8" s="1026" t="s">
        <v>338</v>
      </c>
      <c r="J8" s="1027"/>
      <c r="K8" s="1028"/>
      <c r="L8" s="1028"/>
      <c r="M8" s="1028"/>
      <c r="N8" s="1028"/>
    </row>
    <row r="9" spans="1:14" ht="42" customHeight="1" x14ac:dyDescent="0.25">
      <c r="A9" s="1145" t="s">
        <v>283</v>
      </c>
      <c r="B9" s="1146"/>
      <c r="C9" s="1147" t="s">
        <v>775</v>
      </c>
      <c r="D9" s="1148"/>
      <c r="E9" s="1148"/>
      <c r="F9" s="1148"/>
      <c r="G9" s="1148"/>
      <c r="H9" s="1148"/>
      <c r="I9" s="1148"/>
      <c r="J9" s="1148"/>
      <c r="K9" s="1148"/>
      <c r="L9" s="1148"/>
      <c r="M9" s="1148"/>
      <c r="N9" s="1149"/>
    </row>
    <row r="10" spans="1:14" x14ac:dyDescent="0.25">
      <c r="A10" s="956" t="s">
        <v>284</v>
      </c>
      <c r="B10" s="957"/>
      <c r="C10" s="1133" t="s">
        <v>776</v>
      </c>
      <c r="D10" s="1134"/>
      <c r="E10" s="1134"/>
      <c r="F10" s="1134"/>
      <c r="G10" s="1134"/>
      <c r="H10" s="1134"/>
      <c r="I10" s="1134"/>
      <c r="J10" s="1134"/>
      <c r="K10" s="1134"/>
      <c r="L10" s="1134"/>
      <c r="M10" s="1134"/>
      <c r="N10" s="1135"/>
    </row>
    <row r="11" spans="1:14" x14ac:dyDescent="0.25">
      <c r="A11" s="958"/>
      <c r="B11" s="959"/>
      <c r="C11" s="1136"/>
      <c r="D11" s="1137"/>
      <c r="E11" s="1137"/>
      <c r="F11" s="1137"/>
      <c r="G11" s="1137"/>
      <c r="H11" s="1137"/>
      <c r="I11" s="1137"/>
      <c r="J11" s="1137"/>
      <c r="K11" s="1137"/>
      <c r="L11" s="1137"/>
      <c r="M11" s="1137"/>
      <c r="N11" s="1138"/>
    </row>
    <row r="12" spans="1:14" x14ac:dyDescent="0.25">
      <c r="A12" s="958"/>
      <c r="B12" s="959"/>
      <c r="C12" s="1136"/>
      <c r="D12" s="1137"/>
      <c r="E12" s="1137"/>
      <c r="F12" s="1137"/>
      <c r="G12" s="1137"/>
      <c r="H12" s="1137"/>
      <c r="I12" s="1137"/>
      <c r="J12" s="1137"/>
      <c r="K12" s="1137"/>
      <c r="L12" s="1137"/>
      <c r="M12" s="1137"/>
      <c r="N12" s="1138"/>
    </row>
    <row r="13" spans="1:14" x14ac:dyDescent="0.25">
      <c r="A13" s="958"/>
      <c r="B13" s="959"/>
      <c r="C13" s="1136"/>
      <c r="D13" s="1137"/>
      <c r="E13" s="1137"/>
      <c r="F13" s="1137"/>
      <c r="G13" s="1137"/>
      <c r="H13" s="1137"/>
      <c r="I13" s="1137"/>
      <c r="J13" s="1137"/>
      <c r="K13" s="1137"/>
      <c r="L13" s="1137"/>
      <c r="M13" s="1137"/>
      <c r="N13" s="1138"/>
    </row>
    <row r="14" spans="1:14" x14ac:dyDescent="0.25">
      <c r="A14" s="958"/>
      <c r="B14" s="959"/>
      <c r="C14" s="1136"/>
      <c r="D14" s="1137"/>
      <c r="E14" s="1137"/>
      <c r="F14" s="1137"/>
      <c r="G14" s="1137"/>
      <c r="H14" s="1137"/>
      <c r="I14" s="1137"/>
      <c r="J14" s="1137"/>
      <c r="K14" s="1137"/>
      <c r="L14" s="1137"/>
      <c r="M14" s="1137"/>
      <c r="N14" s="1138"/>
    </row>
    <row r="15" spans="1:14" hidden="1" x14ac:dyDescent="0.25">
      <c r="A15" s="958"/>
      <c r="B15" s="959"/>
      <c r="C15" s="1136"/>
      <c r="D15" s="1137"/>
      <c r="E15" s="1137"/>
      <c r="F15" s="1137"/>
      <c r="G15" s="1137"/>
      <c r="H15" s="1137"/>
      <c r="I15" s="1137"/>
      <c r="J15" s="1137"/>
      <c r="K15" s="1137"/>
      <c r="L15" s="1137"/>
      <c r="M15" s="1137"/>
      <c r="N15" s="1138"/>
    </row>
    <row r="16" spans="1:14" hidden="1" x14ac:dyDescent="0.25">
      <c r="A16" s="958"/>
      <c r="B16" s="959"/>
      <c r="C16" s="1136"/>
      <c r="D16" s="1137"/>
      <c r="E16" s="1137"/>
      <c r="F16" s="1137"/>
      <c r="G16" s="1137"/>
      <c r="H16" s="1137"/>
      <c r="I16" s="1137"/>
      <c r="J16" s="1137"/>
      <c r="K16" s="1137"/>
      <c r="L16" s="1137"/>
      <c r="M16" s="1137"/>
      <c r="N16" s="1138"/>
    </row>
    <row r="17" spans="1:14" hidden="1" x14ac:dyDescent="0.25">
      <c r="A17" s="960"/>
      <c r="B17" s="961"/>
      <c r="C17" s="1139"/>
      <c r="D17" s="1140"/>
      <c r="E17" s="1140"/>
      <c r="F17" s="1140"/>
      <c r="G17" s="1140"/>
      <c r="H17" s="1140"/>
      <c r="I17" s="1140"/>
      <c r="J17" s="1140"/>
      <c r="K17" s="1140"/>
      <c r="L17" s="1140"/>
      <c r="M17" s="1140"/>
      <c r="N17" s="1141"/>
    </row>
    <row r="18" spans="1:14" x14ac:dyDescent="0.25">
      <c r="A18" s="885"/>
      <c r="B18" s="971"/>
      <c r="C18" s="971"/>
      <c r="D18" s="971"/>
      <c r="E18" s="971"/>
      <c r="F18" s="971"/>
      <c r="G18" s="971"/>
      <c r="H18" s="971"/>
      <c r="I18" s="971"/>
      <c r="J18" s="971"/>
      <c r="K18" s="971"/>
      <c r="L18" s="971"/>
      <c r="M18" s="971"/>
      <c r="N18" s="886"/>
    </row>
    <row r="19" spans="1:14" x14ac:dyDescent="0.25">
      <c r="A19" s="417">
        <v>1</v>
      </c>
      <c r="B19" s="907" t="s">
        <v>428</v>
      </c>
      <c r="C19" s="908"/>
      <c r="D19" s="908"/>
      <c r="E19" s="908"/>
      <c r="F19" s="908"/>
      <c r="G19" s="909"/>
      <c r="H19" s="417">
        <v>6</v>
      </c>
      <c r="I19" s="907"/>
      <c r="J19" s="908"/>
      <c r="K19" s="908"/>
      <c r="L19" s="908"/>
      <c r="M19" s="908"/>
      <c r="N19" s="909"/>
    </row>
    <row r="20" spans="1:14" ht="18.75" customHeight="1" x14ac:dyDescent="0.25">
      <c r="A20" s="417">
        <v>2</v>
      </c>
      <c r="B20" s="1142" t="s">
        <v>420</v>
      </c>
      <c r="C20" s="1143"/>
      <c r="D20" s="1143"/>
      <c r="E20" s="1143"/>
      <c r="F20" s="1143"/>
      <c r="G20" s="1144"/>
      <c r="H20" s="417">
        <v>7</v>
      </c>
      <c r="I20" s="907"/>
      <c r="J20" s="908"/>
      <c r="K20" s="908"/>
      <c r="L20" s="908"/>
      <c r="M20" s="908"/>
      <c r="N20" s="909"/>
    </row>
    <row r="21" spans="1:14" ht="15" customHeight="1" x14ac:dyDescent="0.25">
      <c r="A21" s="417">
        <v>3</v>
      </c>
      <c r="B21" s="1142" t="s">
        <v>421</v>
      </c>
      <c r="C21" s="1143"/>
      <c r="D21" s="1143"/>
      <c r="E21" s="1143"/>
      <c r="F21" s="1143"/>
      <c r="G21" s="1144"/>
      <c r="H21" s="417">
        <v>8</v>
      </c>
      <c r="I21" s="907"/>
      <c r="J21" s="908"/>
      <c r="K21" s="908"/>
      <c r="L21" s="908"/>
      <c r="M21" s="908"/>
      <c r="N21" s="909"/>
    </row>
    <row r="22" spans="1:14" ht="15" customHeight="1" x14ac:dyDescent="0.25">
      <c r="A22" s="417">
        <v>4</v>
      </c>
      <c r="B22" s="907" t="s">
        <v>429</v>
      </c>
      <c r="C22" s="908"/>
      <c r="D22" s="908"/>
      <c r="E22" s="908"/>
      <c r="F22" s="908"/>
      <c r="G22" s="909"/>
      <c r="H22" s="417">
        <v>9</v>
      </c>
      <c r="I22" s="907"/>
      <c r="J22" s="908"/>
      <c r="K22" s="908"/>
      <c r="L22" s="908"/>
      <c r="M22" s="908"/>
      <c r="N22" s="909"/>
    </row>
    <row r="23" spans="1:14" x14ac:dyDescent="0.25">
      <c r="A23" s="417">
        <v>5</v>
      </c>
      <c r="B23" s="907"/>
      <c r="C23" s="908"/>
      <c r="D23" s="908"/>
      <c r="E23" s="908"/>
      <c r="F23" s="908"/>
      <c r="G23" s="909"/>
      <c r="H23" s="417">
        <v>10</v>
      </c>
      <c r="I23" s="910"/>
      <c r="J23" s="910"/>
      <c r="K23" s="910"/>
      <c r="L23" s="910"/>
      <c r="M23" s="910"/>
      <c r="N23" s="910"/>
    </row>
    <row r="24" spans="1:14" x14ac:dyDescent="0.25">
      <c r="A24" s="873" t="s">
        <v>286</v>
      </c>
      <c r="B24" s="874"/>
      <c r="C24" s="874"/>
      <c r="D24" s="874"/>
      <c r="E24" s="874"/>
      <c r="F24" s="874"/>
      <c r="G24" s="874"/>
      <c r="H24" s="874"/>
      <c r="I24" s="874"/>
      <c r="J24" s="874"/>
      <c r="K24" s="874"/>
      <c r="L24" s="874"/>
      <c r="M24" s="874"/>
      <c r="N24" s="875"/>
    </row>
    <row r="25" spans="1:14" x14ac:dyDescent="0.25">
      <c r="A25" s="882" t="s">
        <v>287</v>
      </c>
      <c r="B25" s="883"/>
      <c r="C25" s="883"/>
      <c r="D25" s="883"/>
      <c r="E25" s="883"/>
      <c r="F25" s="883"/>
      <c r="G25" s="883"/>
      <c r="H25" s="884"/>
      <c r="I25" s="885" t="s">
        <v>759</v>
      </c>
      <c r="J25" s="886"/>
      <c r="K25" s="887" t="s">
        <v>760</v>
      </c>
      <c r="L25" s="887"/>
      <c r="M25" s="876" t="s">
        <v>288</v>
      </c>
      <c r="N25" s="876"/>
    </row>
    <row r="26" spans="1:14" x14ac:dyDescent="0.25">
      <c r="A26" s="888" t="s">
        <v>777</v>
      </c>
      <c r="B26" s="889"/>
      <c r="C26" s="889"/>
      <c r="D26" s="889"/>
      <c r="E26" s="889"/>
      <c r="F26" s="889"/>
      <c r="G26" s="889"/>
      <c r="H26" s="890"/>
      <c r="I26" s="872">
        <v>1</v>
      </c>
      <c r="J26" s="872"/>
      <c r="K26" s="898"/>
      <c r="L26" s="872"/>
      <c r="M26" s="872"/>
      <c r="N26" s="872"/>
    </row>
    <row r="27" spans="1:14" ht="15" customHeight="1" x14ac:dyDescent="0.25">
      <c r="A27" s="882" t="s">
        <v>289</v>
      </c>
      <c r="B27" s="883"/>
      <c r="C27" s="883"/>
      <c r="D27" s="883"/>
      <c r="E27" s="883"/>
      <c r="F27" s="883"/>
      <c r="G27" s="883"/>
      <c r="H27" s="884"/>
      <c r="I27" s="885" t="s">
        <v>759</v>
      </c>
      <c r="J27" s="886"/>
      <c r="K27" s="887" t="s">
        <v>760</v>
      </c>
      <c r="L27" s="887"/>
      <c r="M27" s="876" t="s">
        <v>288</v>
      </c>
      <c r="N27" s="876"/>
    </row>
    <row r="28" spans="1:14" x14ac:dyDescent="0.25">
      <c r="A28" s="888" t="s">
        <v>422</v>
      </c>
      <c r="B28" s="889"/>
      <c r="C28" s="889"/>
      <c r="D28" s="889"/>
      <c r="E28" s="889"/>
      <c r="F28" s="889"/>
      <c r="G28" s="889"/>
      <c r="H28" s="890"/>
      <c r="I28" s="880">
        <v>1</v>
      </c>
      <c r="J28" s="872"/>
      <c r="K28" s="880"/>
      <c r="L28" s="872"/>
      <c r="M28" s="872"/>
      <c r="N28" s="872"/>
    </row>
    <row r="29" spans="1:14" x14ac:dyDescent="0.25">
      <c r="A29" s="888"/>
      <c r="B29" s="889"/>
      <c r="C29" s="889"/>
      <c r="D29" s="889"/>
      <c r="E29" s="889"/>
      <c r="F29" s="889"/>
      <c r="G29" s="889"/>
      <c r="H29" s="890"/>
      <c r="I29" s="898"/>
      <c r="J29" s="872"/>
      <c r="K29" s="898"/>
      <c r="L29" s="872"/>
      <c r="M29" s="872"/>
      <c r="N29" s="872"/>
    </row>
    <row r="30" spans="1:14" ht="15" customHeight="1" x14ac:dyDescent="0.25">
      <c r="A30" s="882" t="s">
        <v>290</v>
      </c>
      <c r="B30" s="883"/>
      <c r="C30" s="883"/>
      <c r="D30" s="883"/>
      <c r="E30" s="883"/>
      <c r="F30" s="883"/>
      <c r="G30" s="883"/>
      <c r="H30" s="884"/>
      <c r="I30" s="885" t="s">
        <v>759</v>
      </c>
      <c r="J30" s="886"/>
      <c r="K30" s="887" t="s">
        <v>760</v>
      </c>
      <c r="L30" s="887"/>
      <c r="M30" s="876" t="s">
        <v>288</v>
      </c>
      <c r="N30" s="876"/>
    </row>
    <row r="31" spans="1:14" x14ac:dyDescent="0.25">
      <c r="A31" s="888" t="s">
        <v>423</v>
      </c>
      <c r="B31" s="889"/>
      <c r="C31" s="889"/>
      <c r="D31" s="889"/>
      <c r="E31" s="889"/>
      <c r="F31" s="889"/>
      <c r="G31" s="889"/>
      <c r="H31" s="890"/>
      <c r="I31" s="880">
        <v>1</v>
      </c>
      <c r="J31" s="872"/>
      <c r="K31" s="880"/>
      <c r="L31" s="872"/>
      <c r="M31" s="872"/>
      <c r="N31" s="872"/>
    </row>
    <row r="32" spans="1:14" x14ac:dyDescent="0.25">
      <c r="A32" s="888"/>
      <c r="B32" s="889"/>
      <c r="C32" s="889"/>
      <c r="D32" s="889"/>
      <c r="E32" s="889"/>
      <c r="F32" s="889"/>
      <c r="G32" s="889"/>
      <c r="H32" s="890"/>
      <c r="I32" s="872"/>
      <c r="J32" s="872"/>
      <c r="K32" s="872"/>
      <c r="L32" s="872"/>
      <c r="M32" s="872"/>
      <c r="N32" s="872"/>
    </row>
    <row r="33" spans="1:17" ht="15" customHeight="1" x14ac:dyDescent="0.25">
      <c r="A33" s="882" t="s">
        <v>291</v>
      </c>
      <c r="B33" s="883"/>
      <c r="C33" s="883"/>
      <c r="D33" s="883"/>
      <c r="E33" s="883"/>
      <c r="F33" s="883"/>
      <c r="G33" s="883"/>
      <c r="H33" s="884"/>
      <c r="I33" s="885" t="s">
        <v>759</v>
      </c>
      <c r="J33" s="886"/>
      <c r="K33" s="887" t="s">
        <v>760</v>
      </c>
      <c r="L33" s="887"/>
      <c r="M33" s="876" t="s">
        <v>288</v>
      </c>
      <c r="N33" s="876"/>
    </row>
    <row r="34" spans="1:17" x14ac:dyDescent="0.25">
      <c r="A34" s="877" t="s">
        <v>424</v>
      </c>
      <c r="B34" s="878"/>
      <c r="C34" s="878"/>
      <c r="D34" s="878"/>
      <c r="E34" s="878"/>
      <c r="F34" s="878"/>
      <c r="G34" s="878"/>
      <c r="H34" s="879"/>
      <c r="I34" s="880">
        <v>1</v>
      </c>
      <c r="J34" s="872"/>
      <c r="K34" s="880"/>
      <c r="L34" s="872"/>
      <c r="M34" s="872"/>
      <c r="N34" s="872"/>
    </row>
    <row r="35" spans="1:17" ht="14.25" hidden="1" customHeight="1" x14ac:dyDescent="0.25">
      <c r="A35" s="877"/>
      <c r="B35" s="878"/>
      <c r="C35" s="878"/>
      <c r="D35" s="878"/>
      <c r="E35" s="878"/>
      <c r="F35" s="878"/>
      <c r="G35" s="878"/>
      <c r="H35" s="879"/>
      <c r="I35" s="872"/>
      <c r="J35" s="872"/>
      <c r="K35" s="872"/>
      <c r="L35" s="872"/>
      <c r="M35" s="872"/>
      <c r="N35" s="872"/>
    </row>
    <row r="36" spans="1:17" hidden="1" x14ac:dyDescent="0.25">
      <c r="A36" s="422"/>
      <c r="B36" s="422"/>
      <c r="C36" s="422"/>
      <c r="D36" s="422"/>
      <c r="E36" s="422"/>
      <c r="F36" s="422"/>
      <c r="G36" s="422"/>
      <c r="H36" s="422"/>
      <c r="I36" s="422"/>
      <c r="J36" s="422"/>
      <c r="K36" s="422"/>
      <c r="L36" s="422"/>
      <c r="M36" s="422"/>
      <c r="N36" s="422"/>
    </row>
    <row r="37" spans="1:17" x14ac:dyDescent="0.25">
      <c r="A37" s="873" t="s">
        <v>292</v>
      </c>
      <c r="B37" s="874"/>
      <c r="C37" s="874"/>
      <c r="D37" s="874"/>
      <c r="E37" s="874"/>
      <c r="F37" s="874"/>
      <c r="G37" s="874"/>
      <c r="H37" s="874"/>
      <c r="I37" s="874"/>
      <c r="J37" s="874"/>
      <c r="K37" s="874"/>
      <c r="L37" s="874"/>
      <c r="M37" s="874"/>
      <c r="N37" s="875"/>
    </row>
    <row r="38" spans="1:17"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row>
    <row r="39" spans="1:17" x14ac:dyDescent="0.25">
      <c r="A39" s="865">
        <f>IF(A19&gt;0,A19,"")</f>
        <v>1</v>
      </c>
      <c r="B39" s="866"/>
      <c r="C39" s="423"/>
      <c r="D39" s="423"/>
      <c r="E39" s="285"/>
      <c r="F39" s="285"/>
      <c r="G39" s="363"/>
      <c r="H39" s="270"/>
      <c r="I39" s="270"/>
      <c r="J39" s="363"/>
      <c r="K39" s="363"/>
      <c r="L39" s="363"/>
      <c r="M39" s="285"/>
      <c r="N39" s="285"/>
    </row>
    <row r="40" spans="1:17" x14ac:dyDescent="0.25">
      <c r="A40" s="865">
        <f>IF(A20&gt;0,A20,"")</f>
        <v>2</v>
      </c>
      <c r="B40" s="866"/>
      <c r="C40" s="423"/>
      <c r="D40" s="423"/>
      <c r="E40" s="285"/>
      <c r="F40" s="285"/>
      <c r="G40" s="363"/>
      <c r="H40" s="363"/>
      <c r="I40" s="363"/>
      <c r="J40" s="459"/>
      <c r="K40" s="269"/>
      <c r="L40" s="363"/>
      <c r="M40" s="423"/>
      <c r="N40" s="423"/>
    </row>
    <row r="41" spans="1:17" x14ac:dyDescent="0.25">
      <c r="A41" s="865">
        <v>3</v>
      </c>
      <c r="B41" s="866"/>
      <c r="C41" s="423"/>
      <c r="D41" s="423"/>
      <c r="E41" s="285"/>
      <c r="F41" s="285"/>
      <c r="G41" s="363"/>
      <c r="H41" s="363"/>
      <c r="I41" s="363"/>
      <c r="J41" s="363"/>
      <c r="K41" s="363"/>
      <c r="L41" s="462"/>
      <c r="M41" s="462"/>
      <c r="N41" s="339"/>
      <c r="O41" s="354"/>
      <c r="P41" s="354"/>
      <c r="Q41" s="354"/>
    </row>
    <row r="42" spans="1:17" x14ac:dyDescent="0.25">
      <c r="A42" s="865">
        <v>4</v>
      </c>
      <c r="B42" s="866"/>
      <c r="C42" s="423"/>
      <c r="D42" s="423"/>
      <c r="E42" s="285"/>
      <c r="F42" s="285"/>
      <c r="G42" s="363"/>
      <c r="H42" s="363"/>
      <c r="I42" s="363"/>
      <c r="J42" s="460"/>
      <c r="K42" s="460"/>
      <c r="L42" s="363"/>
      <c r="M42" s="339"/>
      <c r="N42" s="462"/>
    </row>
    <row r="43" spans="1:17" x14ac:dyDescent="0.25">
      <c r="A43" s="1131">
        <v>5</v>
      </c>
      <c r="B43" s="1131"/>
      <c r="C43" s="421"/>
      <c r="D43" s="421"/>
      <c r="E43" s="421"/>
      <c r="F43" s="421"/>
      <c r="G43" s="421"/>
      <c r="H43" s="421"/>
      <c r="I43" s="421"/>
      <c r="J43" s="421"/>
      <c r="K43" s="421"/>
      <c r="L43" s="421"/>
      <c r="M43" s="421"/>
      <c r="N43" s="421"/>
    </row>
    <row r="44" spans="1:17" x14ac:dyDescent="0.25">
      <c r="A44" s="978" t="s">
        <v>306</v>
      </c>
      <c r="B44" s="979"/>
      <c r="C44" s="979"/>
      <c r="D44" s="979"/>
      <c r="E44" s="979"/>
      <c r="F44" s="979"/>
      <c r="G44" s="979"/>
      <c r="H44" s="979"/>
      <c r="I44" s="979"/>
      <c r="J44" s="979"/>
      <c r="K44" s="979"/>
      <c r="L44" s="979"/>
      <c r="M44" s="979"/>
      <c r="N44" s="980"/>
    </row>
    <row r="45" spans="1:17" x14ac:dyDescent="0.25">
      <c r="A45" s="271" t="s">
        <v>307</v>
      </c>
      <c r="B45" s="1016" t="s">
        <v>308</v>
      </c>
      <c r="C45" s="1017"/>
      <c r="D45" s="1017"/>
      <c r="E45" s="1017"/>
      <c r="F45" s="1018"/>
      <c r="G45" s="1014" t="s">
        <v>309</v>
      </c>
      <c r="H45" s="1014"/>
      <c r="I45" s="1014" t="s">
        <v>310</v>
      </c>
      <c r="J45" s="1014"/>
      <c r="K45" s="1014" t="s">
        <v>311</v>
      </c>
      <c r="L45" s="1014"/>
      <c r="M45" s="1015" t="s">
        <v>312</v>
      </c>
      <c r="N45" s="1015"/>
    </row>
    <row r="46" spans="1:17" x14ac:dyDescent="0.25">
      <c r="A46" s="135" t="s">
        <v>469</v>
      </c>
      <c r="B46" s="831" t="s">
        <v>374</v>
      </c>
      <c r="C46" s="838"/>
      <c r="D46" s="838"/>
      <c r="E46" s="838"/>
      <c r="F46" s="839"/>
      <c r="G46" s="840">
        <v>27.3</v>
      </c>
      <c r="H46" s="841"/>
      <c r="I46" s="842">
        <v>70</v>
      </c>
      <c r="J46" s="842"/>
      <c r="K46" s="842"/>
      <c r="L46" s="842"/>
      <c r="M46" s="836">
        <f>G46*I46</f>
        <v>1911</v>
      </c>
      <c r="N46" s="836"/>
    </row>
    <row r="47" spans="1:17" x14ac:dyDescent="0.25">
      <c r="A47" s="135" t="s">
        <v>468</v>
      </c>
      <c r="B47" s="831" t="s">
        <v>372</v>
      </c>
      <c r="C47" s="838"/>
      <c r="D47" s="838"/>
      <c r="E47" s="838"/>
      <c r="F47" s="839"/>
      <c r="G47" s="840">
        <v>30</v>
      </c>
      <c r="H47" s="841"/>
      <c r="I47" s="842">
        <v>5</v>
      </c>
      <c r="J47" s="842"/>
      <c r="K47" s="842"/>
      <c r="L47" s="842"/>
      <c r="M47" s="836">
        <f t="shared" ref="M47" si="0">G47*I47</f>
        <v>150</v>
      </c>
      <c r="N47" s="837"/>
    </row>
    <row r="48" spans="1:17" x14ac:dyDescent="0.25">
      <c r="A48" s="421"/>
      <c r="B48" s="981"/>
      <c r="C48" s="982"/>
      <c r="D48" s="982"/>
      <c r="E48" s="982"/>
      <c r="F48" s="983"/>
      <c r="G48" s="984"/>
      <c r="H48" s="985"/>
      <c r="I48" s="1000"/>
      <c r="J48" s="1000"/>
      <c r="K48" s="1000"/>
      <c r="L48" s="1000"/>
      <c r="M48" s="836">
        <f>+G48*I48</f>
        <v>0</v>
      </c>
      <c r="N48" s="836"/>
    </row>
    <row r="49" spans="1:14" x14ac:dyDescent="0.25">
      <c r="A49" s="421"/>
      <c r="B49" s="981"/>
      <c r="C49" s="982"/>
      <c r="D49" s="982"/>
      <c r="E49" s="982"/>
      <c r="F49" s="983"/>
      <c r="G49" s="984"/>
      <c r="H49" s="985"/>
      <c r="I49" s="1000"/>
      <c r="J49" s="1000"/>
      <c r="K49" s="1000"/>
      <c r="L49" s="1000"/>
      <c r="M49" s="836">
        <f>+G49*I49</f>
        <v>0</v>
      </c>
      <c r="N49" s="836"/>
    </row>
    <row r="50" spans="1:14" x14ac:dyDescent="0.25">
      <c r="A50" s="421"/>
      <c r="B50" s="981"/>
      <c r="C50" s="982"/>
      <c r="D50" s="982"/>
      <c r="E50" s="982"/>
      <c r="F50" s="983"/>
      <c r="G50" s="984"/>
      <c r="H50" s="985"/>
      <c r="I50" s="1000"/>
      <c r="J50" s="1000"/>
      <c r="K50" s="1000"/>
      <c r="L50" s="1000"/>
      <c r="M50" s="836"/>
      <c r="N50" s="836"/>
    </row>
    <row r="51" spans="1:14" hidden="1" x14ac:dyDescent="0.25">
      <c r="A51" s="421"/>
      <c r="B51" s="981"/>
      <c r="C51" s="982"/>
      <c r="D51" s="982"/>
      <c r="E51" s="982"/>
      <c r="F51" s="983"/>
      <c r="G51" s="984"/>
      <c r="H51" s="985"/>
      <c r="I51" s="1000"/>
      <c r="J51" s="1000"/>
      <c r="K51" s="1000"/>
      <c r="L51" s="1000"/>
      <c r="M51" s="836"/>
      <c r="N51" s="836"/>
    </row>
    <row r="52" spans="1:14" hidden="1" x14ac:dyDescent="0.25">
      <c r="A52" s="421"/>
      <c r="B52" s="981"/>
      <c r="C52" s="982"/>
      <c r="D52" s="982"/>
      <c r="E52" s="982"/>
      <c r="F52" s="983"/>
      <c r="G52" s="984"/>
      <c r="H52" s="985"/>
      <c r="I52" s="1000"/>
      <c r="J52" s="1000"/>
      <c r="K52" s="1000"/>
      <c r="L52" s="1000"/>
      <c r="M52" s="836"/>
      <c r="N52" s="836"/>
    </row>
    <row r="53" spans="1:14" x14ac:dyDescent="0.25">
      <c r="A53" s="277">
        <f>COUNTA(B46:F52)</f>
        <v>2</v>
      </c>
      <c r="B53" s="1012" t="s">
        <v>313</v>
      </c>
      <c r="C53" s="1012"/>
      <c r="D53" s="1012"/>
      <c r="E53" s="1012"/>
      <c r="F53" s="1012"/>
      <c r="G53" s="1012"/>
      <c r="H53" s="1012"/>
      <c r="I53" s="1012"/>
      <c r="J53" s="1012"/>
      <c r="K53" s="1012"/>
      <c r="L53" s="1013"/>
      <c r="M53" s="977">
        <f>SUM(M46:M52)</f>
        <v>2061</v>
      </c>
      <c r="N53" s="977"/>
    </row>
    <row r="54" spans="1:14" x14ac:dyDescent="0.25">
      <c r="A54" s="278"/>
      <c r="B54" s="278"/>
      <c r="C54" s="278"/>
      <c r="D54" s="278"/>
      <c r="E54" s="278"/>
      <c r="F54" s="278"/>
      <c r="G54" s="278"/>
      <c r="H54" s="278"/>
      <c r="I54" s="278"/>
      <c r="J54" s="278"/>
      <c r="K54" s="278"/>
      <c r="L54" s="278"/>
      <c r="M54" s="278"/>
      <c r="N54" s="278"/>
    </row>
    <row r="55" spans="1:14" x14ac:dyDescent="0.25">
      <c r="A55" s="978" t="s">
        <v>314</v>
      </c>
      <c r="B55" s="979"/>
      <c r="C55" s="979"/>
      <c r="D55" s="979"/>
      <c r="E55" s="979"/>
      <c r="F55" s="979"/>
      <c r="G55" s="979"/>
      <c r="H55" s="979"/>
      <c r="I55" s="979"/>
      <c r="J55" s="979"/>
      <c r="K55" s="979"/>
      <c r="L55" s="979"/>
      <c r="M55" s="979"/>
      <c r="N55" s="980"/>
    </row>
    <row r="56" spans="1:14" x14ac:dyDescent="0.25">
      <c r="A56" s="1009" t="s">
        <v>315</v>
      </c>
      <c r="B56" s="1010"/>
      <c r="C56" s="1010"/>
      <c r="D56" s="1011"/>
      <c r="E56" s="1009" t="s">
        <v>115</v>
      </c>
      <c r="F56" s="1010"/>
      <c r="G56" s="1010"/>
      <c r="H56" s="1010"/>
      <c r="I56" s="1010"/>
      <c r="J56" s="1010"/>
      <c r="K56" s="1010"/>
      <c r="L56" s="1010"/>
      <c r="M56" s="997" t="s">
        <v>316</v>
      </c>
      <c r="N56" s="999"/>
    </row>
    <row r="57" spans="1:14" x14ac:dyDescent="0.25">
      <c r="A57" s="1009"/>
      <c r="B57" s="1010"/>
      <c r="C57" s="1010"/>
      <c r="D57" s="1010"/>
      <c r="E57" s="418"/>
      <c r="F57" s="418"/>
      <c r="G57" s="418"/>
      <c r="H57" s="418"/>
      <c r="I57" s="418"/>
      <c r="J57" s="418"/>
      <c r="K57" s="418"/>
      <c r="L57" s="418"/>
      <c r="M57" s="419"/>
      <c r="N57" s="420"/>
    </row>
    <row r="58" spans="1:14" x14ac:dyDescent="0.25">
      <c r="A58" s="1009" t="s">
        <v>769</v>
      </c>
      <c r="B58" s="1010"/>
      <c r="C58" s="1010"/>
      <c r="D58" s="1010"/>
      <c r="E58" s="1010" t="s">
        <v>770</v>
      </c>
      <c r="F58" s="1010"/>
      <c r="G58" s="1010"/>
      <c r="H58" s="1010"/>
      <c r="I58" s="1010"/>
      <c r="J58" s="1010"/>
      <c r="K58" s="1010"/>
      <c r="L58" s="1011"/>
      <c r="M58" s="1129">
        <v>80000</v>
      </c>
      <c r="N58" s="1130"/>
    </row>
    <row r="59" spans="1:14" x14ac:dyDescent="0.25">
      <c r="A59" s="997" t="s">
        <v>317</v>
      </c>
      <c r="B59" s="998"/>
      <c r="C59" s="998"/>
      <c r="D59" s="998"/>
      <c r="E59" s="998"/>
      <c r="F59" s="998"/>
      <c r="G59" s="998"/>
      <c r="H59" s="998"/>
      <c r="I59" s="998"/>
      <c r="J59" s="998"/>
      <c r="K59" s="998"/>
      <c r="L59" s="999"/>
      <c r="M59" s="1127">
        <f>SUM(M53+M58)</f>
        <v>82061</v>
      </c>
      <c r="N59" s="1128"/>
    </row>
  </sheetData>
  <mergeCells count="13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A58:D58"/>
    <mergeCell ref="E58:L58"/>
    <mergeCell ref="M58:N58"/>
    <mergeCell ref="A59:L59"/>
    <mergeCell ref="M59:N59"/>
    <mergeCell ref="A57:D57"/>
    <mergeCell ref="B53:L53"/>
    <mergeCell ref="M53:N53"/>
    <mergeCell ref="A55:N55"/>
    <mergeCell ref="A56:D56"/>
    <mergeCell ref="E56:L56"/>
    <mergeCell ref="M56:N56"/>
  </mergeCells>
  <conditionalFormatting sqref="M41:N41">
    <cfRule type="cellIs" dxfId="6" priority="1" stopIfTrue="1" operator="equal">
      <formula>"x"</formula>
    </cfRule>
  </conditionalFormatting>
  <conditionalFormatting sqref="J40:N40">
    <cfRule type="cellIs" dxfId="5" priority="2" stopIfTrue="1" operator="equal">
      <formula>"x"</formula>
    </cfRule>
  </conditionalFormatting>
  <conditionalFormatting sqref="C39:N42">
    <cfRule type="cellIs" dxfId="4"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E00-000000000000}"/>
  </dataValidation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58"/>
  <sheetViews>
    <sheetView topLeftCell="A22" workbookViewId="0">
      <selection activeCell="H41" sqref="H41"/>
    </sheetView>
  </sheetViews>
  <sheetFormatPr defaultRowHeight="15" x14ac:dyDescent="0.25"/>
  <sheetData>
    <row r="1" spans="1:14" ht="18.75" thickBot="1" x14ac:dyDescent="0.3">
      <c r="A1" s="912" t="s">
        <v>430</v>
      </c>
      <c r="B1" s="912"/>
      <c r="C1" s="912"/>
      <c r="D1" s="912"/>
      <c r="E1" s="912"/>
      <c r="F1" s="912"/>
      <c r="G1" s="912"/>
      <c r="H1" s="912"/>
      <c r="I1" s="912"/>
      <c r="J1" s="912"/>
      <c r="K1" s="912"/>
      <c r="L1" s="912"/>
      <c r="M1" s="912"/>
      <c r="N1" s="912"/>
    </row>
    <row r="2" spans="1:14" x14ac:dyDescent="0.25">
      <c r="A2" s="56"/>
      <c r="B2" s="56"/>
      <c r="C2" s="56"/>
      <c r="D2" s="56"/>
      <c r="E2" s="56"/>
      <c r="F2" s="56"/>
      <c r="G2" s="56"/>
      <c r="H2" s="56"/>
      <c r="I2" s="56"/>
      <c r="J2" s="56"/>
      <c r="K2" s="56"/>
      <c r="L2" s="56"/>
      <c r="M2" s="56"/>
      <c r="N2" s="56"/>
    </row>
    <row r="3" spans="1:14" ht="22.5" customHeight="1" x14ac:dyDescent="0.25">
      <c r="A3" s="1156" t="s">
        <v>417</v>
      </c>
      <c r="B3" s="1157"/>
      <c r="C3" s="1157"/>
      <c r="D3" s="1158"/>
      <c r="E3" s="916" t="s">
        <v>783</v>
      </c>
      <c r="F3" s="917"/>
      <c r="G3" s="917"/>
      <c r="H3" s="918"/>
      <c r="I3" s="1039" t="s">
        <v>418</v>
      </c>
      <c r="J3" s="1040"/>
      <c r="K3" s="1040"/>
      <c r="L3" s="1040"/>
      <c r="M3" s="1040"/>
      <c r="N3" s="1041"/>
    </row>
    <row r="4" spans="1:14" x14ac:dyDescent="0.25">
      <c r="A4" s="1159" t="s">
        <v>394</v>
      </c>
      <c r="B4" s="1160"/>
      <c r="C4" s="1160"/>
      <c r="D4" s="1161"/>
      <c r="E4" s="934" t="s">
        <v>785</v>
      </c>
      <c r="F4" s="934"/>
      <c r="G4" s="934"/>
      <c r="H4" s="934"/>
      <c r="I4" s="936" t="s">
        <v>480</v>
      </c>
      <c r="J4" s="937"/>
      <c r="K4" s="937"/>
      <c r="L4" s="1032"/>
      <c r="M4" s="1032"/>
      <c r="N4" s="1033"/>
    </row>
    <row r="5" spans="1:14" x14ac:dyDescent="0.25">
      <c r="A5" s="1162"/>
      <c r="B5" s="1163"/>
      <c r="C5" s="1163"/>
      <c r="D5" s="1164"/>
      <c r="E5" s="934"/>
      <c r="F5" s="934"/>
      <c r="G5" s="934"/>
      <c r="H5" s="934"/>
      <c r="I5" s="1034"/>
      <c r="J5" s="1035"/>
      <c r="K5" s="1035"/>
      <c r="L5" s="1035"/>
      <c r="M5" s="1035"/>
      <c r="N5" s="1036"/>
    </row>
    <row r="6" spans="1:14" x14ac:dyDescent="0.25">
      <c r="A6" s="1150" t="s">
        <v>279</v>
      </c>
      <c r="B6" s="1151"/>
      <c r="C6" s="1151"/>
      <c r="D6" s="1152"/>
      <c r="E6" s="949" t="s">
        <v>419</v>
      </c>
      <c r="F6" s="949"/>
      <c r="G6" s="949"/>
      <c r="H6" s="950"/>
      <c r="I6" s="1015" t="s">
        <v>280</v>
      </c>
      <c r="J6" s="1015"/>
      <c r="K6" s="1015"/>
      <c r="L6" s="1015"/>
      <c r="M6" s="1015"/>
      <c r="N6" s="1015"/>
    </row>
    <row r="7" spans="1:14" x14ac:dyDescent="0.25">
      <c r="A7" s="1153"/>
      <c r="B7" s="1154"/>
      <c r="C7" s="1154"/>
      <c r="D7" s="1155"/>
      <c r="E7" s="951"/>
      <c r="F7" s="951"/>
      <c r="G7" s="951"/>
      <c r="H7" s="952"/>
      <c r="I7" s="1037">
        <v>2021</v>
      </c>
      <c r="J7" s="1038"/>
      <c r="K7" s="1015">
        <v>2022</v>
      </c>
      <c r="L7" s="1015"/>
      <c r="M7" s="1015">
        <v>2023</v>
      </c>
      <c r="N7" s="1015"/>
    </row>
    <row r="8" spans="1:14" ht="27.75" customHeight="1" x14ac:dyDescent="0.25">
      <c r="A8" s="1165" t="s">
        <v>281</v>
      </c>
      <c r="B8" s="1166"/>
      <c r="C8" s="1166"/>
      <c r="D8" s="1167"/>
      <c r="E8" s="917" t="s">
        <v>427</v>
      </c>
      <c r="F8" s="917"/>
      <c r="G8" s="917"/>
      <c r="H8" s="918"/>
      <c r="I8" s="1026" t="s">
        <v>338</v>
      </c>
      <c r="J8" s="1027"/>
      <c r="K8" s="1028"/>
      <c r="L8" s="1028"/>
      <c r="M8" s="1028"/>
      <c r="N8" s="1028"/>
    </row>
    <row r="9" spans="1:14" ht="26.25" customHeight="1" x14ac:dyDescent="0.25">
      <c r="A9" s="1145" t="s">
        <v>283</v>
      </c>
      <c r="B9" s="1146"/>
      <c r="C9" s="1147" t="s">
        <v>778</v>
      </c>
      <c r="D9" s="1148"/>
      <c r="E9" s="1148"/>
      <c r="F9" s="1148"/>
      <c r="G9" s="1148"/>
      <c r="H9" s="1148"/>
      <c r="I9" s="1148"/>
      <c r="J9" s="1148"/>
      <c r="K9" s="1148"/>
      <c r="L9" s="1148"/>
      <c r="M9" s="1148"/>
      <c r="N9" s="1149"/>
    </row>
    <row r="10" spans="1:14" x14ac:dyDescent="0.25">
      <c r="A10" s="956" t="s">
        <v>284</v>
      </c>
      <c r="B10" s="957"/>
      <c r="C10" s="1133" t="s">
        <v>786</v>
      </c>
      <c r="D10" s="1134"/>
      <c r="E10" s="1134"/>
      <c r="F10" s="1134"/>
      <c r="G10" s="1134"/>
      <c r="H10" s="1134"/>
      <c r="I10" s="1134"/>
      <c r="J10" s="1134"/>
      <c r="K10" s="1134"/>
      <c r="L10" s="1134"/>
      <c r="M10" s="1134"/>
      <c r="N10" s="1135"/>
    </row>
    <row r="11" spans="1:14" x14ac:dyDescent="0.25">
      <c r="A11" s="958"/>
      <c r="B11" s="959"/>
      <c r="C11" s="1136"/>
      <c r="D11" s="1137"/>
      <c r="E11" s="1137"/>
      <c r="F11" s="1137"/>
      <c r="G11" s="1137"/>
      <c r="H11" s="1137"/>
      <c r="I11" s="1137"/>
      <c r="J11" s="1137"/>
      <c r="K11" s="1137"/>
      <c r="L11" s="1137"/>
      <c r="M11" s="1137"/>
      <c r="N11" s="1138"/>
    </row>
    <row r="12" spans="1:14" x14ac:dyDescent="0.25">
      <c r="A12" s="958"/>
      <c r="B12" s="959"/>
      <c r="C12" s="1136"/>
      <c r="D12" s="1137"/>
      <c r="E12" s="1137"/>
      <c r="F12" s="1137"/>
      <c r="G12" s="1137"/>
      <c r="H12" s="1137"/>
      <c r="I12" s="1137"/>
      <c r="J12" s="1137"/>
      <c r="K12" s="1137"/>
      <c r="L12" s="1137"/>
      <c r="M12" s="1137"/>
      <c r="N12" s="1138"/>
    </row>
    <row r="13" spans="1:14" x14ac:dyDescent="0.25">
      <c r="A13" s="958"/>
      <c r="B13" s="959"/>
      <c r="C13" s="1136"/>
      <c r="D13" s="1137"/>
      <c r="E13" s="1137"/>
      <c r="F13" s="1137"/>
      <c r="G13" s="1137"/>
      <c r="H13" s="1137"/>
      <c r="I13" s="1137"/>
      <c r="J13" s="1137"/>
      <c r="K13" s="1137"/>
      <c r="L13" s="1137"/>
      <c r="M13" s="1137"/>
      <c r="N13" s="1138"/>
    </row>
    <row r="14" spans="1:14" x14ac:dyDescent="0.25">
      <c r="A14" s="958"/>
      <c r="B14" s="959"/>
      <c r="C14" s="1136"/>
      <c r="D14" s="1137"/>
      <c r="E14" s="1137"/>
      <c r="F14" s="1137"/>
      <c r="G14" s="1137"/>
      <c r="H14" s="1137"/>
      <c r="I14" s="1137"/>
      <c r="J14" s="1137"/>
      <c r="K14" s="1137"/>
      <c r="L14" s="1137"/>
      <c r="M14" s="1137"/>
      <c r="N14" s="1138"/>
    </row>
    <row r="15" spans="1:14" x14ac:dyDescent="0.25">
      <c r="A15" s="958"/>
      <c r="B15" s="959"/>
      <c r="C15" s="1136"/>
      <c r="D15" s="1137"/>
      <c r="E15" s="1137"/>
      <c r="F15" s="1137"/>
      <c r="G15" s="1137"/>
      <c r="H15" s="1137"/>
      <c r="I15" s="1137"/>
      <c r="J15" s="1137"/>
      <c r="K15" s="1137"/>
      <c r="L15" s="1137"/>
      <c r="M15" s="1137"/>
      <c r="N15" s="1138"/>
    </row>
    <row r="16" spans="1:14" x14ac:dyDescent="0.25">
      <c r="A16" s="958"/>
      <c r="B16" s="959"/>
      <c r="C16" s="1136"/>
      <c r="D16" s="1137"/>
      <c r="E16" s="1137"/>
      <c r="F16" s="1137"/>
      <c r="G16" s="1137"/>
      <c r="H16" s="1137"/>
      <c r="I16" s="1137"/>
      <c r="J16" s="1137"/>
      <c r="K16" s="1137"/>
      <c r="L16" s="1137"/>
      <c r="M16" s="1137"/>
      <c r="N16" s="1138"/>
    </row>
    <row r="17" spans="1:14" x14ac:dyDescent="0.25">
      <c r="A17" s="960"/>
      <c r="B17" s="961"/>
      <c r="C17" s="1139"/>
      <c r="D17" s="1140"/>
      <c r="E17" s="1140"/>
      <c r="F17" s="1140"/>
      <c r="G17" s="1140"/>
      <c r="H17" s="1140"/>
      <c r="I17" s="1140"/>
      <c r="J17" s="1140"/>
      <c r="K17" s="1140"/>
      <c r="L17" s="1140"/>
      <c r="M17" s="1140"/>
      <c r="N17" s="1141"/>
    </row>
    <row r="18" spans="1:14" x14ac:dyDescent="0.25">
      <c r="A18" s="885"/>
      <c r="B18" s="971"/>
      <c r="C18" s="971"/>
      <c r="D18" s="971"/>
      <c r="E18" s="971"/>
      <c r="F18" s="971"/>
      <c r="G18" s="971"/>
      <c r="H18" s="971"/>
      <c r="I18" s="971"/>
      <c r="J18" s="971"/>
      <c r="K18" s="971"/>
      <c r="L18" s="971"/>
      <c r="M18" s="971"/>
      <c r="N18" s="886"/>
    </row>
    <row r="19" spans="1:14" x14ac:dyDescent="0.25">
      <c r="A19" s="424">
        <v>1</v>
      </c>
      <c r="B19" s="907" t="s">
        <v>779</v>
      </c>
      <c r="C19" s="908"/>
      <c r="D19" s="908"/>
      <c r="E19" s="908"/>
      <c r="F19" s="908"/>
      <c r="G19" s="909"/>
      <c r="H19" s="424">
        <v>6</v>
      </c>
      <c r="I19" s="907"/>
      <c r="J19" s="908"/>
      <c r="K19" s="908"/>
      <c r="L19" s="908"/>
      <c r="M19" s="908"/>
      <c r="N19" s="909"/>
    </row>
    <row r="20" spans="1:14" x14ac:dyDescent="0.25">
      <c r="A20" s="424">
        <v>2</v>
      </c>
      <c r="B20" s="907" t="s">
        <v>780</v>
      </c>
      <c r="C20" s="908"/>
      <c r="D20" s="908"/>
      <c r="E20" s="908"/>
      <c r="F20" s="908"/>
      <c r="G20" s="909"/>
      <c r="H20" s="424">
        <v>7</v>
      </c>
      <c r="I20" s="907"/>
      <c r="J20" s="908"/>
      <c r="K20" s="908"/>
      <c r="L20" s="908"/>
      <c r="M20" s="908"/>
      <c r="N20" s="909"/>
    </row>
    <row r="21" spans="1:14" x14ac:dyDescent="0.25">
      <c r="A21" s="424">
        <v>3</v>
      </c>
      <c r="B21" s="907" t="s">
        <v>781</v>
      </c>
      <c r="C21" s="908"/>
      <c r="D21" s="908"/>
      <c r="E21" s="908"/>
      <c r="F21" s="908"/>
      <c r="G21" s="909"/>
      <c r="H21" s="424">
        <v>8</v>
      </c>
      <c r="I21" s="907"/>
      <c r="J21" s="908"/>
      <c r="K21" s="908"/>
      <c r="L21" s="908"/>
      <c r="M21" s="908"/>
      <c r="N21" s="909"/>
    </row>
    <row r="22" spans="1:14" x14ac:dyDescent="0.25">
      <c r="A22" s="424">
        <v>4</v>
      </c>
      <c r="B22" s="907" t="s">
        <v>782</v>
      </c>
      <c r="C22" s="908"/>
      <c r="D22" s="908"/>
      <c r="E22" s="908"/>
      <c r="F22" s="908"/>
      <c r="G22" s="909"/>
      <c r="H22" s="424">
        <v>9</v>
      </c>
      <c r="I22" s="907"/>
      <c r="J22" s="908"/>
      <c r="K22" s="908"/>
      <c r="L22" s="908"/>
      <c r="M22" s="908"/>
      <c r="N22" s="909"/>
    </row>
    <row r="23" spans="1:14" x14ac:dyDescent="0.25">
      <c r="A23" s="424">
        <v>5</v>
      </c>
      <c r="B23" s="907" t="s">
        <v>429</v>
      </c>
      <c r="C23" s="908"/>
      <c r="D23" s="908"/>
      <c r="E23" s="908"/>
      <c r="F23" s="908"/>
      <c r="G23" s="909"/>
      <c r="H23" s="424">
        <v>10</v>
      </c>
      <c r="I23" s="910"/>
      <c r="J23" s="910"/>
      <c r="K23" s="910"/>
      <c r="L23" s="910"/>
      <c r="M23" s="910"/>
      <c r="N23" s="910"/>
    </row>
    <row r="24" spans="1:14" x14ac:dyDescent="0.25">
      <c r="A24" s="873" t="s">
        <v>286</v>
      </c>
      <c r="B24" s="874"/>
      <c r="C24" s="874"/>
      <c r="D24" s="874"/>
      <c r="E24" s="874"/>
      <c r="F24" s="874"/>
      <c r="G24" s="874"/>
      <c r="H24" s="874"/>
      <c r="I24" s="874"/>
      <c r="J24" s="874"/>
      <c r="K24" s="874"/>
      <c r="L24" s="874"/>
      <c r="M24" s="874"/>
      <c r="N24" s="875"/>
    </row>
    <row r="25" spans="1:14" x14ac:dyDescent="0.25">
      <c r="A25" s="882" t="s">
        <v>287</v>
      </c>
      <c r="B25" s="883"/>
      <c r="C25" s="883"/>
      <c r="D25" s="883"/>
      <c r="E25" s="883"/>
      <c r="F25" s="883"/>
      <c r="G25" s="883"/>
      <c r="H25" s="884"/>
      <c r="I25" s="885" t="s">
        <v>759</v>
      </c>
      <c r="J25" s="886"/>
      <c r="K25" s="887" t="s">
        <v>760</v>
      </c>
      <c r="L25" s="887"/>
      <c r="M25" s="876" t="s">
        <v>288</v>
      </c>
      <c r="N25" s="876"/>
    </row>
    <row r="26" spans="1:14" x14ac:dyDescent="0.25">
      <c r="A26" s="888" t="s">
        <v>787</v>
      </c>
      <c r="B26" s="889"/>
      <c r="C26" s="889"/>
      <c r="D26" s="889"/>
      <c r="E26" s="889"/>
      <c r="F26" s="889"/>
      <c r="G26" s="889"/>
      <c r="H26" s="890"/>
      <c r="I26" s="872">
        <v>1</v>
      </c>
      <c r="J26" s="872"/>
      <c r="K26" s="872"/>
      <c r="L26" s="872"/>
      <c r="M26" s="872"/>
      <c r="N26" s="872"/>
    </row>
    <row r="27" spans="1:14" ht="15" customHeight="1" x14ac:dyDescent="0.25">
      <c r="A27" s="882" t="s">
        <v>289</v>
      </c>
      <c r="B27" s="883"/>
      <c r="C27" s="883"/>
      <c r="D27" s="883"/>
      <c r="E27" s="883"/>
      <c r="F27" s="883"/>
      <c r="G27" s="883"/>
      <c r="H27" s="884"/>
      <c r="I27" s="885" t="s">
        <v>759</v>
      </c>
      <c r="J27" s="886"/>
      <c r="K27" s="887" t="s">
        <v>760</v>
      </c>
      <c r="L27" s="887"/>
      <c r="M27" s="876" t="s">
        <v>288</v>
      </c>
      <c r="N27" s="876"/>
    </row>
    <row r="28" spans="1:14" x14ac:dyDescent="0.25">
      <c r="A28" s="888" t="s">
        <v>422</v>
      </c>
      <c r="B28" s="889"/>
      <c r="C28" s="889"/>
      <c r="D28" s="889"/>
      <c r="E28" s="889"/>
      <c r="F28" s="889"/>
      <c r="G28" s="889"/>
      <c r="H28" s="890"/>
      <c r="I28" s="880">
        <v>1</v>
      </c>
      <c r="J28" s="872"/>
      <c r="K28" s="898"/>
      <c r="L28" s="872"/>
      <c r="M28" s="872"/>
      <c r="N28" s="872"/>
    </row>
    <row r="29" spans="1:14" x14ac:dyDescent="0.25">
      <c r="A29" s="888"/>
      <c r="B29" s="889"/>
      <c r="C29" s="889"/>
      <c r="D29" s="889"/>
      <c r="E29" s="889"/>
      <c r="F29" s="889"/>
      <c r="G29" s="889"/>
      <c r="H29" s="890"/>
      <c r="I29" s="898"/>
      <c r="J29" s="872"/>
      <c r="K29" s="898"/>
      <c r="L29" s="872"/>
      <c r="M29" s="872"/>
      <c r="N29" s="872"/>
    </row>
    <row r="30" spans="1:14" ht="15" customHeight="1" x14ac:dyDescent="0.25">
      <c r="A30" s="882" t="s">
        <v>290</v>
      </c>
      <c r="B30" s="883"/>
      <c r="C30" s="883"/>
      <c r="D30" s="883"/>
      <c r="E30" s="883"/>
      <c r="F30" s="883"/>
      <c r="G30" s="883"/>
      <c r="H30" s="884"/>
      <c r="I30" s="885" t="s">
        <v>759</v>
      </c>
      <c r="J30" s="886"/>
      <c r="K30" s="887" t="s">
        <v>760</v>
      </c>
      <c r="L30" s="887"/>
      <c r="M30" s="876" t="s">
        <v>288</v>
      </c>
      <c r="N30" s="876"/>
    </row>
    <row r="31" spans="1:14" x14ac:dyDescent="0.25">
      <c r="A31" s="888" t="s">
        <v>423</v>
      </c>
      <c r="B31" s="889"/>
      <c r="C31" s="889"/>
      <c r="D31" s="889"/>
      <c r="E31" s="889"/>
      <c r="F31" s="889"/>
      <c r="G31" s="889"/>
      <c r="H31" s="890"/>
      <c r="I31" s="880">
        <v>1</v>
      </c>
      <c r="J31" s="872"/>
      <c r="K31" s="872"/>
      <c r="L31" s="872"/>
      <c r="M31" s="872"/>
      <c r="N31" s="872"/>
    </row>
    <row r="32" spans="1:14" x14ac:dyDescent="0.25">
      <c r="A32" s="888"/>
      <c r="B32" s="889"/>
      <c r="C32" s="889"/>
      <c r="D32" s="889"/>
      <c r="E32" s="889"/>
      <c r="F32" s="889"/>
      <c r="G32" s="889"/>
      <c r="H32" s="890"/>
      <c r="I32" s="872"/>
      <c r="J32" s="872"/>
      <c r="K32" s="872"/>
      <c r="L32" s="872"/>
      <c r="M32" s="872"/>
      <c r="N32" s="872"/>
    </row>
    <row r="33" spans="1:14" ht="15" customHeight="1" x14ac:dyDescent="0.25">
      <c r="A33" s="882" t="s">
        <v>291</v>
      </c>
      <c r="B33" s="883"/>
      <c r="C33" s="883"/>
      <c r="D33" s="883"/>
      <c r="E33" s="883"/>
      <c r="F33" s="883"/>
      <c r="G33" s="883"/>
      <c r="H33" s="884"/>
      <c r="I33" s="885" t="s">
        <v>759</v>
      </c>
      <c r="J33" s="886"/>
      <c r="K33" s="887" t="s">
        <v>760</v>
      </c>
      <c r="L33" s="887"/>
      <c r="M33" s="876" t="s">
        <v>288</v>
      </c>
      <c r="N33" s="876"/>
    </row>
    <row r="34" spans="1:14" x14ac:dyDescent="0.25">
      <c r="A34" s="877" t="s">
        <v>424</v>
      </c>
      <c r="B34" s="878"/>
      <c r="C34" s="878"/>
      <c r="D34" s="878"/>
      <c r="E34" s="878"/>
      <c r="F34" s="878"/>
      <c r="G34" s="878"/>
      <c r="H34" s="879"/>
      <c r="I34" s="880">
        <v>1</v>
      </c>
      <c r="J34" s="872"/>
      <c r="K34" s="872"/>
      <c r="L34" s="872"/>
      <c r="M34" s="872"/>
      <c r="N34" s="872"/>
    </row>
    <row r="35" spans="1:14" x14ac:dyDescent="0.25">
      <c r="A35" s="877"/>
      <c r="B35" s="878"/>
      <c r="C35" s="878"/>
      <c r="D35" s="878"/>
      <c r="E35" s="878"/>
      <c r="F35" s="878"/>
      <c r="G35" s="878"/>
      <c r="H35" s="879"/>
      <c r="I35" s="872"/>
      <c r="J35" s="872"/>
      <c r="K35" s="872"/>
      <c r="L35" s="872"/>
      <c r="M35" s="872"/>
      <c r="N35" s="872"/>
    </row>
    <row r="36" spans="1:14" x14ac:dyDescent="0.25">
      <c r="A36" s="426"/>
      <c r="B36" s="426"/>
      <c r="C36" s="426"/>
      <c r="D36" s="426"/>
      <c r="E36" s="426"/>
      <c r="F36" s="426"/>
      <c r="G36" s="426"/>
      <c r="H36" s="426"/>
      <c r="I36" s="426"/>
      <c r="J36" s="426"/>
      <c r="K36" s="426"/>
      <c r="L36" s="426"/>
      <c r="M36" s="426"/>
      <c r="N36" s="426"/>
    </row>
    <row r="37" spans="1:14" x14ac:dyDescent="0.25">
      <c r="A37" s="873" t="s">
        <v>292</v>
      </c>
      <c r="B37" s="874"/>
      <c r="C37" s="874"/>
      <c r="D37" s="874"/>
      <c r="E37" s="874"/>
      <c r="F37" s="874"/>
      <c r="G37" s="874"/>
      <c r="H37" s="874"/>
      <c r="I37" s="874"/>
      <c r="J37" s="874"/>
      <c r="K37" s="874"/>
      <c r="L37" s="874"/>
      <c r="M37" s="874"/>
      <c r="N37" s="875"/>
    </row>
    <row r="38" spans="1:14" ht="42.75" x14ac:dyDescent="0.25">
      <c r="A38" s="876" t="s">
        <v>293</v>
      </c>
      <c r="B38" s="876"/>
      <c r="C38" s="62" t="s">
        <v>294</v>
      </c>
      <c r="D38" s="62" t="s">
        <v>295</v>
      </c>
      <c r="E38" s="62" t="s">
        <v>296</v>
      </c>
      <c r="F38" s="62" t="s">
        <v>297</v>
      </c>
      <c r="G38" s="62" t="s">
        <v>298</v>
      </c>
      <c r="H38" s="62" t="s">
        <v>299</v>
      </c>
      <c r="I38" s="62" t="s">
        <v>300</v>
      </c>
      <c r="J38" s="62" t="s">
        <v>301</v>
      </c>
      <c r="K38" s="62" t="s">
        <v>302</v>
      </c>
      <c r="L38" s="62" t="s">
        <v>303</v>
      </c>
      <c r="M38" s="62" t="s">
        <v>304</v>
      </c>
      <c r="N38" s="62" t="s">
        <v>305</v>
      </c>
    </row>
    <row r="39" spans="1:14" x14ac:dyDescent="0.25">
      <c r="A39" s="865">
        <f>IF(A19&gt;0,A19,"")</f>
        <v>1</v>
      </c>
      <c r="B39" s="866"/>
      <c r="C39" s="427"/>
      <c r="D39" s="427"/>
      <c r="E39" s="427"/>
      <c r="F39" s="285"/>
      <c r="G39" s="285"/>
      <c r="H39" s="363"/>
      <c r="I39" s="472">
        <v>44754</v>
      </c>
      <c r="J39" s="363"/>
      <c r="K39" s="363"/>
      <c r="L39" s="363"/>
      <c r="M39" s="363"/>
      <c r="N39" s="427"/>
    </row>
    <row r="40" spans="1:14" ht="51" x14ac:dyDescent="0.25">
      <c r="A40" s="865">
        <f>IF(A20&gt;0,A20,"")</f>
        <v>2</v>
      </c>
      <c r="B40" s="866"/>
      <c r="C40" s="427"/>
      <c r="D40" s="427"/>
      <c r="E40" s="427"/>
      <c r="F40" s="427"/>
      <c r="G40" s="471" t="s">
        <v>848</v>
      </c>
      <c r="H40" s="363"/>
      <c r="I40" s="363"/>
      <c r="J40" s="459"/>
      <c r="K40" s="459"/>
      <c r="L40" s="363"/>
      <c r="M40" s="363"/>
      <c r="N40" s="427"/>
    </row>
    <row r="41" spans="1:14" x14ac:dyDescent="0.25">
      <c r="A41" s="865">
        <v>3</v>
      </c>
      <c r="B41" s="866"/>
      <c r="C41" s="285"/>
      <c r="D41" s="285"/>
      <c r="E41" s="285"/>
      <c r="F41" s="285"/>
      <c r="G41" s="285"/>
      <c r="H41" s="285"/>
      <c r="I41" s="363"/>
      <c r="J41" s="460" t="s">
        <v>849</v>
      </c>
      <c r="K41" s="460"/>
      <c r="L41" s="460"/>
      <c r="M41" s="460"/>
      <c r="N41" s="427"/>
    </row>
    <row r="42" spans="1:14" x14ac:dyDescent="0.25">
      <c r="A42" s="865">
        <v>4</v>
      </c>
      <c r="B42" s="866"/>
      <c r="C42" s="285"/>
      <c r="D42" s="285"/>
      <c r="E42" s="285"/>
      <c r="F42" s="285"/>
      <c r="G42" s="285"/>
      <c r="H42" s="285"/>
      <c r="I42" s="285"/>
      <c r="J42" s="270"/>
      <c r="K42" s="270"/>
      <c r="L42" s="270"/>
      <c r="M42" s="270"/>
      <c r="N42" s="462"/>
    </row>
    <row r="43" spans="1:14" x14ac:dyDescent="0.25">
      <c r="A43" s="1131">
        <v>5</v>
      </c>
      <c r="B43" s="1131"/>
      <c r="C43" s="428"/>
      <c r="D43" s="290">
        <v>2022</v>
      </c>
      <c r="E43" s="428"/>
      <c r="F43" s="428"/>
      <c r="G43" s="428"/>
      <c r="H43" s="428"/>
      <c r="I43" s="428"/>
      <c r="J43" s="428"/>
      <c r="K43" s="428"/>
      <c r="L43" s="428"/>
      <c r="M43" s="425"/>
      <c r="N43" s="425"/>
    </row>
    <row r="44" spans="1:14" x14ac:dyDescent="0.25">
      <c r="A44" s="978" t="s">
        <v>306</v>
      </c>
      <c r="B44" s="979"/>
      <c r="C44" s="979"/>
      <c r="D44" s="979"/>
      <c r="E44" s="979"/>
      <c r="F44" s="979"/>
      <c r="G44" s="979"/>
      <c r="H44" s="979"/>
      <c r="I44" s="979"/>
      <c r="J44" s="979"/>
      <c r="K44" s="979"/>
      <c r="L44" s="979"/>
      <c r="M44" s="979"/>
      <c r="N44" s="980"/>
    </row>
    <row r="45" spans="1:14" x14ac:dyDescent="0.25">
      <c r="A45" s="271" t="s">
        <v>307</v>
      </c>
      <c r="B45" s="1016" t="s">
        <v>308</v>
      </c>
      <c r="C45" s="1017"/>
      <c r="D45" s="1017"/>
      <c r="E45" s="1017"/>
      <c r="F45" s="1018"/>
      <c r="G45" s="1014" t="s">
        <v>309</v>
      </c>
      <c r="H45" s="1014"/>
      <c r="I45" s="1014" t="s">
        <v>310</v>
      </c>
      <c r="J45" s="1014"/>
      <c r="K45" s="1014" t="s">
        <v>311</v>
      </c>
      <c r="L45" s="1014"/>
      <c r="M45" s="1015" t="s">
        <v>312</v>
      </c>
      <c r="N45" s="1015"/>
    </row>
    <row r="46" spans="1:14" x14ac:dyDescent="0.25">
      <c r="A46" s="425" t="s">
        <v>468</v>
      </c>
      <c r="B46" s="981" t="s">
        <v>373</v>
      </c>
      <c r="C46" s="982"/>
      <c r="D46" s="982"/>
      <c r="E46" s="982"/>
      <c r="F46" s="983"/>
      <c r="G46" s="984">
        <v>30.78</v>
      </c>
      <c r="H46" s="985"/>
      <c r="I46" s="1000">
        <v>100</v>
      </c>
      <c r="J46" s="1000"/>
      <c r="K46" s="1000"/>
      <c r="L46" s="1000"/>
      <c r="M46" s="836">
        <f>+G46*I46</f>
        <v>3078</v>
      </c>
      <c r="N46" s="836"/>
    </row>
    <row r="47" spans="1:14" x14ac:dyDescent="0.25">
      <c r="A47" s="425" t="s">
        <v>468</v>
      </c>
      <c r="B47" s="981" t="s">
        <v>372</v>
      </c>
      <c r="C47" s="982"/>
      <c r="D47" s="982"/>
      <c r="E47" s="982"/>
      <c r="F47" s="983"/>
      <c r="G47" s="984">
        <v>30.1</v>
      </c>
      <c r="H47" s="985"/>
      <c r="I47" s="1000">
        <v>5</v>
      </c>
      <c r="J47" s="1000"/>
      <c r="K47" s="1000"/>
      <c r="L47" s="1000"/>
      <c r="M47" s="836">
        <f>+G47*I47</f>
        <v>150.5</v>
      </c>
      <c r="N47" s="836"/>
    </row>
    <row r="48" spans="1:14" x14ac:dyDescent="0.25">
      <c r="A48" s="425"/>
      <c r="B48" s="981"/>
      <c r="C48" s="982"/>
      <c r="D48" s="982"/>
      <c r="E48" s="982"/>
      <c r="F48" s="983"/>
      <c r="G48" s="984"/>
      <c r="H48" s="985"/>
      <c r="I48" s="1000"/>
      <c r="J48" s="1000"/>
      <c r="K48" s="1000"/>
      <c r="L48" s="1000"/>
      <c r="M48" s="836">
        <f>+G48*I48</f>
        <v>0</v>
      </c>
      <c r="N48" s="836"/>
    </row>
    <row r="49" spans="1:14" x14ac:dyDescent="0.25">
      <c r="A49" s="425"/>
      <c r="B49" s="981"/>
      <c r="C49" s="982"/>
      <c r="D49" s="982"/>
      <c r="E49" s="982"/>
      <c r="F49" s="983"/>
      <c r="G49" s="984"/>
      <c r="H49" s="985"/>
      <c r="I49" s="1000"/>
      <c r="J49" s="1000"/>
      <c r="K49" s="1000"/>
      <c r="L49" s="1000"/>
      <c r="M49" s="836">
        <f>+G49*I49</f>
        <v>0</v>
      </c>
      <c r="N49" s="836"/>
    </row>
    <row r="50" spans="1:14" x14ac:dyDescent="0.25">
      <c r="A50" s="425"/>
      <c r="B50" s="981"/>
      <c r="C50" s="982"/>
      <c r="D50" s="982"/>
      <c r="E50" s="982"/>
      <c r="F50" s="983"/>
      <c r="G50" s="984"/>
      <c r="H50" s="985"/>
      <c r="I50" s="1000"/>
      <c r="J50" s="1000"/>
      <c r="K50" s="1000"/>
      <c r="L50" s="1000"/>
      <c r="M50" s="836"/>
      <c r="N50" s="836"/>
    </row>
    <row r="51" spans="1:14" x14ac:dyDescent="0.25">
      <c r="A51" s="425"/>
      <c r="B51" s="981"/>
      <c r="C51" s="982"/>
      <c r="D51" s="982"/>
      <c r="E51" s="982"/>
      <c r="F51" s="983"/>
      <c r="G51" s="984"/>
      <c r="H51" s="985"/>
      <c r="I51" s="1000"/>
      <c r="J51" s="1000"/>
      <c r="K51" s="1000"/>
      <c r="L51" s="1000"/>
      <c r="M51" s="836"/>
      <c r="N51" s="836"/>
    </row>
    <row r="52" spans="1:14" x14ac:dyDescent="0.25">
      <c r="A52" s="425"/>
      <c r="B52" s="981"/>
      <c r="C52" s="982"/>
      <c r="D52" s="982"/>
      <c r="E52" s="982"/>
      <c r="F52" s="983"/>
      <c r="G52" s="984"/>
      <c r="H52" s="985"/>
      <c r="I52" s="1000"/>
      <c r="J52" s="1000"/>
      <c r="K52" s="1000"/>
      <c r="L52" s="1000"/>
      <c r="M52" s="836"/>
      <c r="N52" s="836"/>
    </row>
    <row r="53" spans="1:14" x14ac:dyDescent="0.25">
      <c r="A53" s="277">
        <f>COUNTA(B46:F52)</f>
        <v>2</v>
      </c>
      <c r="B53" s="1012" t="s">
        <v>313</v>
      </c>
      <c r="C53" s="1012"/>
      <c r="D53" s="1012"/>
      <c r="E53" s="1012"/>
      <c r="F53" s="1012"/>
      <c r="G53" s="1012"/>
      <c r="H53" s="1012"/>
      <c r="I53" s="1012"/>
      <c r="J53" s="1012"/>
      <c r="K53" s="1012"/>
      <c r="L53" s="1013"/>
      <c r="M53" s="977">
        <f>SUM(M46:M52)</f>
        <v>3228.5</v>
      </c>
      <c r="N53" s="977"/>
    </row>
    <row r="54" spans="1:14" x14ac:dyDescent="0.25">
      <c r="A54" s="278"/>
      <c r="B54" s="278"/>
      <c r="C54" s="278"/>
      <c r="D54" s="278"/>
      <c r="E54" s="278"/>
      <c r="F54" s="278"/>
      <c r="G54" s="278"/>
      <c r="H54" s="278"/>
      <c r="I54" s="278"/>
      <c r="J54" s="278"/>
      <c r="K54" s="278"/>
      <c r="L54" s="278"/>
      <c r="M54" s="278"/>
      <c r="N54" s="278"/>
    </row>
    <row r="55" spans="1:14" x14ac:dyDescent="0.25">
      <c r="A55" s="978" t="s">
        <v>314</v>
      </c>
      <c r="B55" s="979"/>
      <c r="C55" s="979"/>
      <c r="D55" s="979"/>
      <c r="E55" s="979"/>
      <c r="F55" s="979"/>
      <c r="G55" s="979"/>
      <c r="H55" s="979"/>
      <c r="I55" s="979"/>
      <c r="J55" s="979"/>
      <c r="K55" s="979"/>
      <c r="L55" s="979"/>
      <c r="M55" s="979"/>
      <c r="N55" s="980"/>
    </row>
    <row r="56" spans="1:14" x14ac:dyDescent="0.25">
      <c r="A56" s="1009" t="s">
        <v>315</v>
      </c>
      <c r="B56" s="1010"/>
      <c r="C56" s="1010"/>
      <c r="D56" s="1011"/>
      <c r="E56" s="1009" t="s">
        <v>115</v>
      </c>
      <c r="F56" s="1010"/>
      <c r="G56" s="1010"/>
      <c r="H56" s="1010"/>
      <c r="I56" s="1010"/>
      <c r="J56" s="1010"/>
      <c r="K56" s="1010"/>
      <c r="L56" s="1010"/>
      <c r="M56" s="997" t="s">
        <v>316</v>
      </c>
      <c r="N56" s="999"/>
    </row>
    <row r="57" spans="1:14" x14ac:dyDescent="0.25">
      <c r="A57" s="1172" t="s">
        <v>574</v>
      </c>
      <c r="B57" s="1168"/>
      <c r="C57" s="1168"/>
      <c r="D57" s="1168"/>
      <c r="E57" s="1168" t="s">
        <v>784</v>
      </c>
      <c r="F57" s="1168"/>
      <c r="G57" s="1168"/>
      <c r="H57" s="1168"/>
      <c r="I57" s="1168"/>
      <c r="J57" s="1168"/>
      <c r="K57" s="1168"/>
      <c r="L57" s="1169"/>
      <c r="M57" s="1170">
        <v>60116.98</v>
      </c>
      <c r="N57" s="1171"/>
    </row>
    <row r="58" spans="1:14" x14ac:dyDescent="0.25">
      <c r="A58" s="997" t="s">
        <v>317</v>
      </c>
      <c r="B58" s="998"/>
      <c r="C58" s="998"/>
      <c r="D58" s="998"/>
      <c r="E58" s="998"/>
      <c r="F58" s="998"/>
      <c r="G58" s="998"/>
      <c r="H58" s="998"/>
      <c r="I58" s="998"/>
      <c r="J58" s="998"/>
      <c r="K58" s="998"/>
      <c r="L58" s="999"/>
      <c r="M58" s="1001">
        <f>SUM(M53+M57)</f>
        <v>63345.48</v>
      </c>
      <c r="N58" s="1002"/>
    </row>
  </sheetData>
  <mergeCells count="137">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A57:D57"/>
    <mergeCell ref="E57:L57"/>
    <mergeCell ref="M57:N57"/>
    <mergeCell ref="A58:L58"/>
    <mergeCell ref="M58:N58"/>
    <mergeCell ref="B53:L53"/>
    <mergeCell ref="M53:N53"/>
    <mergeCell ref="A55:N55"/>
    <mergeCell ref="A56:D56"/>
    <mergeCell ref="E56:L56"/>
    <mergeCell ref="M56:N56"/>
  </mergeCells>
  <conditionalFormatting sqref="M41:N41">
    <cfRule type="cellIs" dxfId="3" priority="2" stopIfTrue="1" operator="equal">
      <formula>"x"</formula>
    </cfRule>
  </conditionalFormatting>
  <conditionalFormatting sqref="J40:N40">
    <cfRule type="cellIs" dxfId="2" priority="3" stopIfTrue="1" operator="equal">
      <formula>"x"</formula>
    </cfRule>
  </conditionalFormatting>
  <conditionalFormatting sqref="C39:N42">
    <cfRule type="cellIs" dxfId="1" priority="4" stopIfTrue="1" operator="equal">
      <formula>"x"</formula>
    </cfRule>
  </conditionalFormatting>
  <conditionalFormatting sqref="C41:E41">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F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9</vt:i4>
      </vt:variant>
    </vt:vector>
  </HeadingPairs>
  <TitlesOfParts>
    <vt:vector size="41" baseType="lpstr">
      <vt:lpstr>Schema Generale</vt:lpstr>
      <vt:lpstr>Organizzazione</vt:lpstr>
      <vt:lpstr>Caratteristiche</vt:lpstr>
      <vt:lpstr>Economico Patrimoniale</vt:lpstr>
      <vt:lpstr>Missione programma processo</vt:lpstr>
      <vt:lpstr>Foglio2</vt:lpstr>
      <vt:lpstr>Anticorruzione- obiettivo 1  </vt:lpstr>
      <vt:lpstr>Inserimenti lavorativi</vt:lpstr>
      <vt:lpstr>Neve</vt:lpstr>
      <vt:lpstr>RISCOSSIONI</vt:lpstr>
      <vt:lpstr>Ambiente Verde</vt:lpstr>
      <vt:lpstr>Strade</vt:lpstr>
      <vt:lpstr>Eventi</vt:lpstr>
      <vt:lpstr>Cimitero</vt:lpstr>
      <vt:lpstr>TOPONOMASTICA</vt:lpstr>
      <vt:lpstr>AIRE</vt:lpstr>
      <vt:lpstr>Tombe</vt:lpstr>
      <vt:lpstr>Funerali</vt:lpstr>
      <vt:lpstr>Impianti Sportivi</vt:lpstr>
      <vt:lpstr>Biblioteca</vt:lpstr>
      <vt:lpstr>Piano Prot Civile</vt:lpstr>
      <vt:lpstr>Dehors</vt:lpstr>
      <vt:lpstr>Foglio1</vt:lpstr>
      <vt:lpstr>Bilancio</vt:lpstr>
      <vt:lpstr>Economo </vt:lpstr>
      <vt:lpstr>Tributi</vt:lpstr>
      <vt:lpstr>SICUREZZA STRADALE</vt:lpstr>
      <vt:lpstr>AIPO</vt:lpstr>
      <vt:lpstr>DIRITTI DI SUPERFICIE</vt:lpstr>
      <vt:lpstr>IVA</vt:lpstr>
      <vt:lpstr>Sicurezza Cimitero</vt:lpstr>
      <vt:lpstr>Sicurezza scuole</vt:lpstr>
      <vt:lpstr>'Anticorruzione- obiettivo 1  '!Area_stampa</vt:lpstr>
      <vt:lpstr>Bilancio!Area_stampa</vt:lpstr>
      <vt:lpstr>Caratteristiche!Area_stampa</vt:lpstr>
      <vt:lpstr>Dehors!Area_stampa</vt:lpstr>
      <vt:lpstr>'Economico Patrimoniale'!Area_stampa</vt:lpstr>
      <vt:lpstr>'Economo '!Area_stampa</vt:lpstr>
      <vt:lpstr>Organizzazione!Area_stampa</vt:lpstr>
      <vt:lpstr>'Schema Generale'!Area_stampa</vt:lpstr>
      <vt:lpstr>Tributi!Area_stampa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001Finanz</cp:lastModifiedBy>
  <cp:lastPrinted>2021-06-15T08:50:22Z</cp:lastPrinted>
  <dcterms:created xsi:type="dcterms:W3CDTF">2006-09-16T00:00:00Z</dcterms:created>
  <dcterms:modified xsi:type="dcterms:W3CDTF">2022-04-26T14:14:26Z</dcterms:modified>
</cp:coreProperties>
</file>